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5425" yWindow="165" windowWidth="25605" windowHeight="16440" tabRatio="500"/>
  </bookViews>
  <sheets>
    <sheet name="Summary" sheetId="1" r:id="rId1"/>
    <sheet name="Complete Data Set" sheetId="2" r:id="rId2"/>
    <sheet name="Pebble Count" sheetId="3" r:id="rId3"/>
  </sheets>
  <externalReferences>
    <externalReference r:id="rId4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31" i="3" l="1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W24" i="3"/>
  <c r="AW23" i="3"/>
  <c r="AV39" i="3"/>
  <c r="AW39" i="3"/>
  <c r="AV30" i="3"/>
  <c r="AS39" i="3"/>
  <c r="AP39" i="3"/>
  <c r="AN31" i="3"/>
  <c r="AO30" i="3"/>
  <c r="AL39" i="3"/>
  <c r="AG31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I26" i="3"/>
  <c r="AI25" i="3"/>
  <c r="AH39" i="3"/>
  <c r="AI39" i="3"/>
  <c r="AH30" i="3"/>
  <c r="AE39" i="3"/>
  <c r="Z31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B27" i="3"/>
  <c r="AB26" i="3"/>
  <c r="AA39" i="3"/>
  <c r="AB39" i="3"/>
  <c r="AA30" i="3"/>
  <c r="X39" i="3"/>
  <c r="S31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U26" i="3"/>
  <c r="U25" i="3"/>
  <c r="T39" i="3"/>
  <c r="U39" i="3"/>
  <c r="T30" i="3"/>
  <c r="Q39" i="3"/>
  <c r="L31" i="3"/>
  <c r="M30" i="3"/>
  <c r="J39" i="3"/>
  <c r="E31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G26" i="3"/>
  <c r="G25" i="3"/>
  <c r="F39" i="3"/>
  <c r="G39" i="3"/>
  <c r="F30" i="3"/>
  <c r="C39" i="3"/>
  <c r="AW22" i="3"/>
  <c r="AV38" i="3"/>
  <c r="AW38" i="3"/>
  <c r="AV25" i="3"/>
  <c r="AV26" i="3"/>
  <c r="AV27" i="3"/>
  <c r="AV28" i="3"/>
  <c r="AV29" i="3"/>
  <c r="AS38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P24" i="3"/>
  <c r="AP23" i="3"/>
  <c r="AO38" i="3"/>
  <c r="AP38" i="3"/>
  <c r="AO25" i="3"/>
  <c r="AO26" i="3"/>
  <c r="AO27" i="3"/>
  <c r="AO28" i="3"/>
  <c r="AO29" i="3"/>
  <c r="AL38" i="3"/>
  <c r="AI24" i="3"/>
  <c r="AI23" i="3"/>
  <c r="AH38" i="3"/>
  <c r="AI38" i="3"/>
  <c r="AH27" i="3"/>
  <c r="AH28" i="3"/>
  <c r="AH29" i="3"/>
  <c r="AE38" i="3"/>
  <c r="AB25" i="3"/>
  <c r="AB24" i="3"/>
  <c r="AA38" i="3"/>
  <c r="AB38" i="3"/>
  <c r="AA28" i="3"/>
  <c r="AA29" i="3"/>
  <c r="X38" i="3"/>
  <c r="U24" i="3"/>
  <c r="T38" i="3"/>
  <c r="U38" i="3"/>
  <c r="T27" i="3"/>
  <c r="T28" i="3"/>
  <c r="T29" i="3"/>
  <c r="Q38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N27" i="3"/>
  <c r="N26" i="3"/>
  <c r="M38" i="3"/>
  <c r="N38" i="3"/>
  <c r="M28" i="3"/>
  <c r="M29" i="3"/>
  <c r="J38" i="3"/>
  <c r="G24" i="3"/>
  <c r="F38" i="3"/>
  <c r="G38" i="3"/>
  <c r="F27" i="3"/>
  <c r="F28" i="3"/>
  <c r="F29" i="3"/>
  <c r="C38" i="3"/>
  <c r="AW21" i="3"/>
  <c r="AV37" i="3"/>
  <c r="AW37" i="3"/>
  <c r="AS37" i="3"/>
  <c r="AP37" i="3"/>
  <c r="AL37" i="3"/>
  <c r="AI22" i="3"/>
  <c r="AH37" i="3"/>
  <c r="AI37" i="3"/>
  <c r="AE37" i="3"/>
  <c r="AB23" i="3"/>
  <c r="AB22" i="3"/>
  <c r="AA37" i="3"/>
  <c r="AB37" i="3"/>
  <c r="X37" i="3"/>
  <c r="U23" i="3"/>
  <c r="U22" i="3"/>
  <c r="T37" i="3"/>
  <c r="U37" i="3"/>
  <c r="Q37" i="3"/>
  <c r="N24" i="3"/>
  <c r="N23" i="3"/>
  <c r="M37" i="3"/>
  <c r="N37" i="3"/>
  <c r="J37" i="3"/>
  <c r="G23" i="3"/>
  <c r="G22" i="3"/>
  <c r="F37" i="3"/>
  <c r="G37" i="3"/>
  <c r="C37" i="3"/>
  <c r="AW17" i="3"/>
  <c r="AW16" i="3"/>
  <c r="AV36" i="3"/>
  <c r="AW36" i="3"/>
  <c r="AS36" i="3"/>
  <c r="AP20" i="3"/>
  <c r="AP19" i="3"/>
  <c r="AO36" i="3"/>
  <c r="AP36" i="3"/>
  <c r="AL36" i="3"/>
  <c r="AI21" i="3"/>
  <c r="AI20" i="3"/>
  <c r="AH36" i="3"/>
  <c r="AI36" i="3"/>
  <c r="AE36" i="3"/>
  <c r="AB18" i="3"/>
  <c r="AB17" i="3"/>
  <c r="AA36" i="3"/>
  <c r="AB36" i="3"/>
  <c r="X36" i="3"/>
  <c r="U21" i="3"/>
  <c r="U20" i="3"/>
  <c r="T36" i="3"/>
  <c r="U36" i="3"/>
  <c r="Q36" i="3"/>
  <c r="N19" i="3"/>
  <c r="N18" i="3"/>
  <c r="M36" i="3"/>
  <c r="N36" i="3"/>
  <c r="J36" i="3"/>
  <c r="G21" i="3"/>
  <c r="G20" i="3"/>
  <c r="F36" i="3"/>
  <c r="G36" i="3"/>
  <c r="C36" i="3"/>
  <c r="AS35" i="3"/>
  <c r="AP18" i="3"/>
  <c r="AP17" i="3"/>
  <c r="AO35" i="3"/>
  <c r="AP35" i="3"/>
  <c r="AL35" i="3"/>
  <c r="AI18" i="3"/>
  <c r="AI17" i="3"/>
  <c r="AH35" i="3"/>
  <c r="AI35" i="3"/>
  <c r="AE35" i="3"/>
  <c r="X35" i="3"/>
  <c r="U19" i="3"/>
  <c r="U18" i="3"/>
  <c r="T35" i="3"/>
  <c r="U35" i="3"/>
  <c r="Q35" i="3"/>
  <c r="N15" i="3"/>
  <c r="N14" i="3"/>
  <c r="M35" i="3"/>
  <c r="N35" i="3"/>
  <c r="J35" i="3"/>
  <c r="G19" i="3"/>
  <c r="G18" i="3"/>
  <c r="F35" i="3"/>
  <c r="G35" i="3"/>
  <c r="C35" i="3"/>
  <c r="AV31" i="3"/>
  <c r="AO31" i="3"/>
  <c r="AH31" i="3"/>
  <c r="AA31" i="3"/>
  <c r="T31" i="3"/>
  <c r="M31" i="3"/>
  <c r="F31" i="3"/>
  <c r="AW30" i="3"/>
  <c r="AP30" i="3"/>
  <c r="AI30" i="3"/>
  <c r="AB30" i="3"/>
  <c r="U30" i="3"/>
  <c r="N30" i="3"/>
  <c r="G30" i="3"/>
  <c r="AW29" i="3"/>
  <c r="AP29" i="3"/>
  <c r="AI29" i="3"/>
  <c r="AB29" i="3"/>
  <c r="U29" i="3"/>
  <c r="N29" i="3"/>
  <c r="G29" i="3"/>
  <c r="AW28" i="3"/>
  <c r="AP28" i="3"/>
  <c r="AI28" i="3"/>
  <c r="AB28" i="3"/>
  <c r="U28" i="3"/>
  <c r="N28" i="3"/>
  <c r="G28" i="3"/>
  <c r="AW27" i="3"/>
  <c r="AP27" i="3"/>
  <c r="AI27" i="3"/>
  <c r="U27" i="3"/>
  <c r="G27" i="3"/>
  <c r="AW26" i="3"/>
  <c r="AP26" i="3"/>
  <c r="AW25" i="3"/>
  <c r="AP25" i="3"/>
  <c r="N25" i="3"/>
  <c r="AP22" i="3"/>
  <c r="N22" i="3"/>
  <c r="AP21" i="3"/>
  <c r="AB21" i="3"/>
  <c r="N21" i="3"/>
  <c r="AW20" i="3"/>
  <c r="AB20" i="3"/>
  <c r="N20" i="3"/>
  <c r="AW19" i="3"/>
  <c r="AI19" i="3"/>
  <c r="AB19" i="3"/>
  <c r="AW18" i="3"/>
  <c r="U17" i="3"/>
  <c r="N17" i="3"/>
  <c r="G17" i="3"/>
  <c r="AP16" i="3"/>
  <c r="AI16" i="3"/>
  <c r="AB16" i="3"/>
  <c r="U16" i="3"/>
  <c r="N16" i="3"/>
  <c r="G16" i="3"/>
  <c r="AW15" i="3"/>
  <c r="AP15" i="3"/>
  <c r="AI15" i="3"/>
  <c r="AB15" i="3"/>
  <c r="U15" i="3"/>
  <c r="G15" i="3"/>
  <c r="AW14" i="3"/>
  <c r="AP14" i="3"/>
  <c r="AI14" i="3"/>
  <c r="AB14" i="3"/>
  <c r="U14" i="3"/>
  <c r="G14" i="3"/>
  <c r="AW13" i="3"/>
  <c r="AP13" i="3"/>
  <c r="AI13" i="3"/>
  <c r="AB13" i="3"/>
  <c r="U13" i="3"/>
  <c r="N13" i="3"/>
  <c r="G13" i="3"/>
  <c r="AW12" i="3"/>
  <c r="AP12" i="3"/>
  <c r="AI12" i="3"/>
  <c r="AB12" i="3"/>
  <c r="U12" i="3"/>
  <c r="N12" i="3"/>
  <c r="G12" i="3"/>
  <c r="AW11" i="3"/>
  <c r="AP11" i="3"/>
  <c r="AI11" i="3"/>
  <c r="AB11" i="3"/>
  <c r="U11" i="3"/>
  <c r="N11" i="3"/>
  <c r="G11" i="3"/>
  <c r="D71" i="2"/>
  <c r="K71" i="2"/>
  <c r="J71" i="2"/>
  <c r="I71" i="2"/>
  <c r="D66" i="2"/>
  <c r="K57" i="2"/>
  <c r="J57" i="2"/>
  <c r="I57" i="2"/>
  <c r="K56" i="2"/>
  <c r="J56" i="2"/>
  <c r="I56" i="2"/>
</calcChain>
</file>

<file path=xl/sharedStrings.xml><?xml version="1.0" encoding="utf-8"?>
<sst xmlns="http://schemas.openxmlformats.org/spreadsheetml/2006/main" count="1560" uniqueCount="422">
  <si>
    <t>Channel Units (ft)</t>
  </si>
  <si>
    <t>Woody Material (ft)</t>
  </si>
  <si>
    <t>Bankfull Measurements (ft)</t>
  </si>
  <si>
    <t>Unstable Bank - Length (ft)</t>
  </si>
  <si>
    <t>Riparian Vegetation (100 ft buffer)</t>
  </si>
  <si>
    <t>Streambed Substrate</t>
  </si>
  <si>
    <t>Comments</t>
  </si>
  <si>
    <t>Reach</t>
  </si>
  <si>
    <t>SO</t>
  </si>
  <si>
    <t xml:space="preserve">Channel Unit Type &amp; No. </t>
  </si>
  <si>
    <t xml:space="preserve">Length </t>
  </si>
  <si>
    <t>Est. Wet Width (ft)</t>
  </si>
  <si>
    <t>Max Depth</t>
  </si>
  <si>
    <t>Avg Depth</t>
  </si>
  <si>
    <t>Pool Crest Depth</t>
  </si>
  <si>
    <t>S</t>
  </si>
  <si>
    <t>M</t>
  </si>
  <si>
    <t>L</t>
  </si>
  <si>
    <t>BF Width</t>
  </si>
  <si>
    <t>FPW</t>
  </si>
  <si>
    <t>BFD1</t>
  </si>
  <si>
    <t>BFD2</t>
  </si>
  <si>
    <t>BFD3</t>
  </si>
  <si>
    <t>Left</t>
  </si>
  <si>
    <t>Right</t>
  </si>
  <si>
    <t>Total</t>
  </si>
  <si>
    <t>Class</t>
  </si>
  <si>
    <t>Over story</t>
  </si>
  <si>
    <t>Under story</t>
  </si>
  <si>
    <t>SA</t>
  </si>
  <si>
    <t>GR</t>
  </si>
  <si>
    <t xml:space="preserve">CO </t>
  </si>
  <si>
    <t>BO</t>
  </si>
  <si>
    <t>BR</t>
  </si>
  <si>
    <t>FT1</t>
  </si>
  <si>
    <t>ST</t>
  </si>
  <si>
    <t>CX</t>
  </si>
  <si>
    <t>HX</t>
  </si>
  <si>
    <t>FTRP</t>
  </si>
  <si>
    <t>T1</t>
  </si>
  <si>
    <t>10 percent grade ,entering on left bank</t>
  </si>
  <si>
    <t>SS1</t>
  </si>
  <si>
    <t>HC</t>
  </si>
  <si>
    <t>HA</t>
  </si>
  <si>
    <t>FT2</t>
  </si>
  <si>
    <t>SS2</t>
  </si>
  <si>
    <t>FT3</t>
  </si>
  <si>
    <t>FN4</t>
  </si>
  <si>
    <t>SS3</t>
  </si>
  <si>
    <t>FT5</t>
  </si>
  <si>
    <t>FT6</t>
  </si>
  <si>
    <t>CD</t>
  </si>
  <si>
    <t>SD4</t>
  </si>
  <si>
    <t>FT7</t>
  </si>
  <si>
    <t>SS5</t>
  </si>
  <si>
    <t>T2</t>
  </si>
  <si>
    <t>10 percent grade entering on right bank less than 1% flow contribution</t>
  </si>
  <si>
    <t>FT8</t>
  </si>
  <si>
    <t>SIDES1</t>
  </si>
  <si>
    <t>right bank, begins in FT9, flow into FT8</t>
  </si>
  <si>
    <t>SS6</t>
  </si>
  <si>
    <t>ss</t>
  </si>
  <si>
    <t>hc</t>
  </si>
  <si>
    <t>FT9</t>
  </si>
  <si>
    <t>SIDEF2</t>
  </si>
  <si>
    <t>left bank, begins in SS7 and flows into FT9</t>
  </si>
  <si>
    <t>SS7</t>
  </si>
  <si>
    <t>FT10</t>
  </si>
  <si>
    <t>SS8</t>
  </si>
  <si>
    <t>FT11</t>
  </si>
  <si>
    <t>CP</t>
  </si>
  <si>
    <t>1 log jam present</t>
  </si>
  <si>
    <t>SIDEF3</t>
  </si>
  <si>
    <t>left bank, originates and flows into FT11</t>
  </si>
  <si>
    <t>FN12</t>
  </si>
  <si>
    <t>FT13</t>
  </si>
  <si>
    <t>SS9</t>
  </si>
  <si>
    <t>FT14</t>
  </si>
  <si>
    <t>SS10</t>
  </si>
  <si>
    <t>FT15</t>
  </si>
  <si>
    <t>SD11</t>
  </si>
  <si>
    <t>SS</t>
  </si>
  <si>
    <t>hx</t>
  </si>
  <si>
    <t>SIDEF4</t>
  </si>
  <si>
    <t>right bank, originates in FT16 and flows into SD11</t>
  </si>
  <si>
    <t>FT16</t>
  </si>
  <si>
    <t>SP</t>
  </si>
  <si>
    <t>SS12</t>
  </si>
  <si>
    <t>FT17</t>
  </si>
  <si>
    <t>SIDEF5</t>
  </si>
  <si>
    <t>right bank, originates and flows into FT17</t>
  </si>
  <si>
    <t>FT18</t>
  </si>
  <si>
    <t>FTCC</t>
  </si>
  <si>
    <t>T3</t>
  </si>
  <si>
    <t>&gt;10% grade, right bank, &lt;1% flow contribution</t>
  </si>
  <si>
    <t>SS13</t>
  </si>
  <si>
    <t>FN19</t>
  </si>
  <si>
    <t>SS14</t>
  </si>
  <si>
    <t>FT20</t>
  </si>
  <si>
    <t>SIDES6</t>
  </si>
  <si>
    <t>left bank, originates and flows into FT20</t>
  </si>
  <si>
    <t>SS15</t>
  </si>
  <si>
    <t>FT21</t>
  </si>
  <si>
    <t>Log Jam present</t>
  </si>
  <si>
    <t>SIDEF7</t>
  </si>
  <si>
    <t>left bank, flows into FT21, originates in FT22</t>
  </si>
  <si>
    <t>SS16</t>
  </si>
  <si>
    <t>SIDEF8</t>
  </si>
  <si>
    <t>right bank, flws into SS16, originates in SS18</t>
  </si>
  <si>
    <t>FT22</t>
  </si>
  <si>
    <t>SS17</t>
  </si>
  <si>
    <t>FT23</t>
  </si>
  <si>
    <t>SIDES9</t>
  </si>
  <si>
    <t>left bank, flows into FT23, originates in FT24</t>
  </si>
  <si>
    <t>SS18</t>
  </si>
  <si>
    <t>FT24</t>
  </si>
  <si>
    <t>Note: the LWM counts for 54 and 54.5 are distributed using a area weighting because the units were originally counted as 1 unit in the field</t>
  </si>
  <si>
    <t>FT 24.5</t>
  </si>
  <si>
    <t>Original counts for 54 were 20, 7, 5 S, M, L respectively</t>
  </si>
  <si>
    <t>T4</t>
  </si>
  <si>
    <t>left bank, &gt;20% grade, &lt;1% flow contribution</t>
  </si>
  <si>
    <t>SIDES10</t>
  </si>
  <si>
    <t>right  bank, flows into FT24, originates in SS20</t>
  </si>
  <si>
    <t>SS19</t>
  </si>
  <si>
    <t>FT25</t>
  </si>
  <si>
    <t>SS20</t>
  </si>
  <si>
    <t>FT26</t>
  </si>
  <si>
    <t>SS21</t>
  </si>
  <si>
    <t>CC</t>
  </si>
  <si>
    <t>FT27</t>
  </si>
  <si>
    <t>Note: FT 27 was originally 655 ft long as part of FT 27.5. Unit was split on a reach boundary and shortened. Length weighting gives all wood counts to FT 27.5 which were originally 2, 0, 0, S, M, L respectively</t>
  </si>
  <si>
    <t>Note: Reach 6 is a canyon unit, and units in this reach were not given SO or unit numbers</t>
  </si>
  <si>
    <t>FT28</t>
  </si>
  <si>
    <t>SS22</t>
  </si>
  <si>
    <t>FT22.5</t>
  </si>
  <si>
    <t>Note: FT 22.5 was originally included in the upstream canyon unit and not given an SO or unit number. Othe rFT stats were not collected for this unit as it was part of a canyon</t>
  </si>
  <si>
    <t>Starts unnumbered canyon reach</t>
  </si>
  <si>
    <t>FT29</t>
  </si>
  <si>
    <t>Note: downstream portion of FT29 was split on a reach boundary and became part of the unumbered canyon units original length was 2430 ft. Original wood counts were 43, 19, and 11 S, M, L respectively. LWM counts were reduced on a length weighting scheme with severed portion of unit</t>
  </si>
  <si>
    <t>SIDES11</t>
  </si>
  <si>
    <t>right bank, flows into ft29, originates in ft29</t>
  </si>
  <si>
    <t>SS23</t>
  </si>
  <si>
    <t>FT30</t>
  </si>
  <si>
    <t>SIDES12</t>
  </si>
  <si>
    <t>left bank, flows into ft30, originates in B1</t>
  </si>
  <si>
    <t>B1</t>
  </si>
  <si>
    <t>1 jam, total low flow wdth of 150 for all channels</t>
  </si>
  <si>
    <t>SS24</t>
  </si>
  <si>
    <t>SIDES13</t>
  </si>
  <si>
    <t>right bank, flows into b1, originates in ss24</t>
  </si>
  <si>
    <t>FT31</t>
  </si>
  <si>
    <t>LT</t>
  </si>
  <si>
    <t>SIDES14</t>
  </si>
  <si>
    <t>originates in FT32, flows into FT31</t>
  </si>
  <si>
    <t>SS25</t>
  </si>
  <si>
    <t>FT32</t>
  </si>
  <si>
    <t>SIDES15</t>
  </si>
  <si>
    <t>right bank,flows into FT 32, originates in SS27</t>
  </si>
  <si>
    <t>SS26</t>
  </si>
  <si>
    <t>FT33</t>
  </si>
  <si>
    <t>T5</t>
  </si>
  <si>
    <t>&lt;3% grade, 1-5% flow contribution, left bank in FT33</t>
  </si>
  <si>
    <t>SS27</t>
  </si>
  <si>
    <t>1 large log jam</t>
  </si>
  <si>
    <t>FT34</t>
  </si>
  <si>
    <t>SIDES16</t>
  </si>
  <si>
    <t>right bank, originates in FT35, flows into ft34</t>
  </si>
  <si>
    <t>SS28</t>
  </si>
  <si>
    <t>several short riffles between 3-4 large pools associated with LWM scour, 2 jams</t>
  </si>
  <si>
    <t>FT35</t>
  </si>
  <si>
    <t>2 jams</t>
  </si>
  <si>
    <t>SIDES17</t>
  </si>
  <si>
    <t>right bank, enter in ft35, originates in SS29\</t>
  </si>
  <si>
    <t>SS29</t>
  </si>
  <si>
    <t>FT36</t>
  </si>
  <si>
    <t>CE</t>
  </si>
  <si>
    <t>SPL30</t>
  </si>
  <si>
    <t>short, but channel spanning plunge pool</t>
  </si>
  <si>
    <t>FT37</t>
  </si>
  <si>
    <t>SS31</t>
  </si>
  <si>
    <t>FT38</t>
  </si>
  <si>
    <t>FT39</t>
  </si>
  <si>
    <t>SS32</t>
  </si>
  <si>
    <t>FT40</t>
  </si>
  <si>
    <t>SP33</t>
  </si>
  <si>
    <t>Channel spanning plunge, but short</t>
  </si>
  <si>
    <t>FT41</t>
  </si>
  <si>
    <t>SP34</t>
  </si>
  <si>
    <t>FT42</t>
  </si>
  <si>
    <t>FT43</t>
  </si>
  <si>
    <t>FT44</t>
  </si>
  <si>
    <t>FT45</t>
  </si>
  <si>
    <t>SIDEF18</t>
  </si>
  <si>
    <t>right bank, flows into FT45, originates in FT 46</t>
  </si>
  <si>
    <t>SS35</t>
  </si>
  <si>
    <t>FT46</t>
  </si>
  <si>
    <t>SIDES19</t>
  </si>
  <si>
    <t>right bank, flows into FT46, originates in SS38</t>
  </si>
  <si>
    <t>SS36</t>
  </si>
  <si>
    <t>FT47</t>
  </si>
  <si>
    <t>SS37</t>
  </si>
  <si>
    <t>FT48</t>
  </si>
  <si>
    <t>SS38</t>
  </si>
  <si>
    <t>SIDES20</t>
  </si>
  <si>
    <t>left bank, flows into FT48, originates in FT 49</t>
  </si>
  <si>
    <t>FT49</t>
  </si>
  <si>
    <t>SIDES21</t>
  </si>
  <si>
    <t>right bank, flows into FT49, originates in FT49</t>
  </si>
  <si>
    <t>FT50</t>
  </si>
  <si>
    <t>SS39</t>
  </si>
  <si>
    <t>FT51</t>
  </si>
  <si>
    <t>T6</t>
  </si>
  <si>
    <t>left bank, &gt;10% grade, &lt;5% flow contribution, Pope Creek</t>
  </si>
  <si>
    <t>SS40</t>
  </si>
  <si>
    <t>FT52</t>
  </si>
  <si>
    <t>SS41</t>
  </si>
  <si>
    <t>FT53</t>
  </si>
  <si>
    <t>SS42</t>
  </si>
  <si>
    <t>FT54</t>
  </si>
  <si>
    <t>SIDES22</t>
  </si>
  <si>
    <t>right bank, flows into FT5, originates in SIDEF23</t>
  </si>
  <si>
    <t>SS43</t>
  </si>
  <si>
    <t>FT55</t>
  </si>
  <si>
    <t>FTRP, 1 jam</t>
  </si>
  <si>
    <t>SIDEF23</t>
  </si>
  <si>
    <t>left bank, flows into FT55, originates in FT55</t>
  </si>
  <si>
    <t>SS44</t>
  </si>
  <si>
    <t>FT56</t>
  </si>
  <si>
    <t>SS45</t>
  </si>
  <si>
    <t>FT57</t>
  </si>
  <si>
    <t>SS46</t>
  </si>
  <si>
    <t>Note:  Pebble counts taken on March 20, 2013 by Gardner Johnston</t>
  </si>
  <si>
    <t>Reach 4 (pool tail crest upstream of side channel)</t>
  </si>
  <si>
    <t>Rch 8 (top end. About 300 feet upstream of the cascade)</t>
  </si>
  <si>
    <t>Rch 7 (where str bends to north tow rd. Sm island in riffle below. Just below lrg midstream boulder)</t>
  </si>
  <si>
    <t>Rch 5 (below CG. At bend where river turns right. At riffle crest us from crux of bend. Hwy up on hillslope on river left</t>
  </si>
  <si>
    <t>Rch 3 (approx 500 ft ds of giant boulder that forms pool)</t>
  </si>
  <si>
    <t>Rch 9 (at eroding left bank with tree down. Ds of viewing platform)</t>
  </si>
  <si>
    <t>Rch 1 (upstream of PIT tag recorders)</t>
  </si>
  <si>
    <t>Lat</t>
  </si>
  <si>
    <t>Long</t>
  </si>
  <si>
    <t>Closest HEC-RAS Cross-section (Entiat Reach Assm. Model)</t>
  </si>
  <si>
    <t>midway between sections 158200 and 158300</t>
  </si>
  <si>
    <t>Material</t>
  </si>
  <si>
    <t>Size Range (mm)</t>
  </si>
  <si>
    <t>Size Range (in)</t>
  </si>
  <si>
    <t>Count</t>
  </si>
  <si>
    <t>Item %</t>
  </si>
  <si>
    <t>Cumulative %</t>
  </si>
  <si>
    <t>Sand</t>
  </si>
  <si>
    <t>&lt;2</t>
  </si>
  <si>
    <t>&lt;.08</t>
  </si>
  <si>
    <t>Very Fine Gravel</t>
  </si>
  <si>
    <t>2-4</t>
  </si>
  <si>
    <t>.08-.16</t>
  </si>
  <si>
    <t>Fine Gravel</t>
  </si>
  <si>
    <t>4-5.7</t>
  </si>
  <si>
    <t>.16-.22</t>
  </si>
  <si>
    <t>5.8-8</t>
  </si>
  <si>
    <t>.22-.31</t>
  </si>
  <si>
    <t>Medium Gravel</t>
  </si>
  <si>
    <t>8.1-11.3</t>
  </si>
  <si>
    <t>.31-.44</t>
  </si>
  <si>
    <t>11.4-16</t>
  </si>
  <si>
    <t>.44-.63</t>
  </si>
  <si>
    <t>Coarse Gravel</t>
  </si>
  <si>
    <t>16.1-22.6</t>
  </si>
  <si>
    <t>.63-.89</t>
  </si>
  <si>
    <t>22.7-32</t>
  </si>
  <si>
    <t>.89-1.26</t>
  </si>
  <si>
    <t>Very Coarse Gravel</t>
  </si>
  <si>
    <t>32.1-45</t>
  </si>
  <si>
    <t>1.26-1.77</t>
  </si>
  <si>
    <t>45.1-64</t>
  </si>
  <si>
    <t>1.77-2.5</t>
  </si>
  <si>
    <t>Small Cobble</t>
  </si>
  <si>
    <t>64.1-90</t>
  </si>
  <si>
    <t>2.5-3.5</t>
  </si>
  <si>
    <t>90.1-128</t>
  </si>
  <si>
    <t>3.5-5.0</t>
  </si>
  <si>
    <t>Large Cobble</t>
  </si>
  <si>
    <t>128.1-180</t>
  </si>
  <si>
    <t>5.0-7.1</t>
  </si>
  <si>
    <t>180.1-256</t>
  </si>
  <si>
    <t>7.1-10.1</t>
  </si>
  <si>
    <t>Small Boulder</t>
  </si>
  <si>
    <t>256.1-362</t>
  </si>
  <si>
    <t>10.1-14.3</t>
  </si>
  <si>
    <t>362.1-512</t>
  </si>
  <si>
    <t>14.3-20</t>
  </si>
  <si>
    <t>Medium Boulder</t>
  </si>
  <si>
    <t>512-1024</t>
  </si>
  <si>
    <t>20-40</t>
  </si>
  <si>
    <t>Large Boulder</t>
  </si>
  <si>
    <t>1024-2048</t>
  </si>
  <si>
    <t>40-80</t>
  </si>
  <si>
    <t>Very Large Boulder</t>
  </si>
  <si>
    <t>2048-4096</t>
  </si>
  <si>
    <t>80-160</t>
  </si>
  <si>
    <t>Bedrock</t>
  </si>
  <si>
    <t>Percent Composition</t>
  </si>
  <si>
    <t>Size Class</t>
  </si>
  <si>
    <t>Size percent finer than (mm)</t>
  </si>
  <si>
    <t>Size percent finer than (in)</t>
  </si>
  <si>
    <t>D5</t>
  </si>
  <si>
    <t>&lt;0.08</t>
  </si>
  <si>
    <t>Gravel</t>
  </si>
  <si>
    <t>D16</t>
  </si>
  <si>
    <t>Cobble</t>
  </si>
  <si>
    <t>D50</t>
  </si>
  <si>
    <t>Boulder</t>
  </si>
  <si>
    <t>D84</t>
  </si>
  <si>
    <t>D95</t>
  </si>
  <si>
    <t>bedrock</t>
  </si>
  <si>
    <t>* Assumed linear interpolation</t>
  </si>
  <si>
    <t>23.3-24.0</t>
  </si>
  <si>
    <t>25.0-25.6</t>
  </si>
  <si>
    <t>25.6-26.1</t>
  </si>
  <si>
    <t>26.1-27.15</t>
  </si>
  <si>
    <t>27.15-27.7</t>
  </si>
  <si>
    <t>27.7-28.25</t>
  </si>
  <si>
    <t>28.25-29.3</t>
  </si>
  <si>
    <t>29.3-29.85</t>
  </si>
  <si>
    <t>29.85-30.2</t>
  </si>
  <si>
    <t>30.2-31.4</t>
  </si>
  <si>
    <t>31.4-31.9</t>
  </si>
  <si>
    <t>31.9-32.9</t>
  </si>
  <si>
    <t>32.9-33.2</t>
  </si>
  <si>
    <t>33.2-33.8</t>
  </si>
  <si>
    <t>23.3-33.8</t>
  </si>
  <si>
    <t>Wetted Width (ft)</t>
  </si>
  <si>
    <t>Pool</t>
  </si>
  <si>
    <t>Mean</t>
  </si>
  <si>
    <t>StDev</t>
  </si>
  <si>
    <t>n=1</t>
  </si>
  <si>
    <t>Glide</t>
  </si>
  <si>
    <t>n=0</t>
  </si>
  <si>
    <t>Riffle</t>
  </si>
  <si>
    <t>Rapid</t>
  </si>
  <si>
    <t>Cascade</t>
  </si>
  <si>
    <t>Side-Channel</t>
  </si>
  <si>
    <t>Water Depth (ft)</t>
  </si>
  <si>
    <t>Pool Maximum Depth</t>
  </si>
  <si>
    <t>N/A</t>
  </si>
  <si>
    <t>Pool Residual Depth</t>
  </si>
  <si>
    <t>Glide Maximum Depth</t>
  </si>
  <si>
    <t>Glide Average Depth</t>
  </si>
  <si>
    <t>Riffle Maximum Depth</t>
  </si>
  <si>
    <t>Riffle Average Depth</t>
  </si>
  <si>
    <t>Rapid Maximum Depth</t>
  </si>
  <si>
    <t>Rapid Average Depth</t>
  </si>
  <si>
    <t>Cascade Maximum Depth</t>
  </si>
  <si>
    <t>Cascade Average Depth</t>
  </si>
  <si>
    <t>Side-Channel Maximum Depth</t>
  </si>
  <si>
    <t>Bankfull Characteristics</t>
  </si>
  <si>
    <t>Width (ft)</t>
  </si>
  <si>
    <t>Average Depth (ft)</t>
  </si>
  <si>
    <t>Maximum Depth (ft)</t>
  </si>
  <si>
    <t>Width:Depth Ratio</t>
  </si>
  <si>
    <t>Floodprone Width (ft)</t>
  </si>
  <si>
    <t>Habitat Area %</t>
  </si>
  <si>
    <t>Side Channel</t>
  </si>
  <si>
    <t>Braided</t>
  </si>
  <si>
    <t>Pools</t>
  </si>
  <si>
    <t>Pools per mile</t>
  </si>
  <si>
    <t>Residual Depth (% of pools)</t>
  </si>
  <si>
    <t>Pools &lt; 3 ft</t>
  </si>
  <si>
    <t>Pools 3-6 ft</t>
  </si>
  <si>
    <t>Pools 6-9 ft</t>
  </si>
  <si>
    <t>Pools 9-12 ft</t>
  </si>
  <si>
    <t>Riffle:Pool Ratio</t>
  </si>
  <si>
    <t>Mean Pool Spacing (bankfull channel widths per pool)</t>
  </si>
  <si>
    <t>Large Wood</t>
  </si>
  <si>
    <t>Large (20 in by 35 ft)</t>
  </si>
  <si>
    <t>Medium (12 in x 35 ft)</t>
  </si>
  <si>
    <t>Small (6 in x 20 ft)</t>
  </si>
  <si>
    <t>Number of Pieces/Mile</t>
  </si>
  <si>
    <t>Bank Erosion</t>
  </si>
  <si>
    <t>Total % Bank Erosion</t>
  </si>
  <si>
    <t>Substrate (Ocular Estimate)</t>
  </si>
  <si>
    <t>% Sand</t>
  </si>
  <si>
    <t>% Gravel</t>
  </si>
  <si>
    <t>% Cobble</t>
  </si>
  <si>
    <t>% Boulder</t>
  </si>
  <si>
    <t>% Bedrock</t>
  </si>
  <si>
    <t>Fast Water Units</t>
  </si>
  <si>
    <t>Slow Water Units</t>
  </si>
  <si>
    <t>Dominant Overstory Size Class</t>
  </si>
  <si>
    <t>Mature Tree</t>
  </si>
  <si>
    <t xml:space="preserve">Large Tree </t>
  </si>
  <si>
    <t xml:space="preserve">Small Tree </t>
  </si>
  <si>
    <t>Sapling/Pole</t>
  </si>
  <si>
    <t>Shrub/Seedling</t>
  </si>
  <si>
    <t>Grassland/Forb</t>
  </si>
  <si>
    <t>No Vegetation</t>
  </si>
  <si>
    <t>Overstory Species Composition</t>
  </si>
  <si>
    <t>Conifer (Undifferentiated)</t>
  </si>
  <si>
    <t>Douglas Fir</t>
  </si>
  <si>
    <t>Ponderosa Pine</t>
  </si>
  <si>
    <t>Cedar</t>
  </si>
  <si>
    <t>Spruce</t>
  </si>
  <si>
    <t>Hardwood  (Undifferentiated)</t>
  </si>
  <si>
    <t>Cottonwood</t>
  </si>
  <si>
    <t>Alder</t>
  </si>
  <si>
    <t>Understory Species Composition</t>
  </si>
  <si>
    <r>
      <t>Vegetation</t>
    </r>
    <r>
      <rPr>
        <sz val="11"/>
        <color theme="1"/>
        <rFont val="Calibri"/>
        <scheme val="minor"/>
      </rPr>
      <t xml:space="preserve"> (% of sampled units in </t>
    </r>
    <r>
      <rPr>
        <i/>
        <sz val="11"/>
        <color theme="1"/>
        <rFont val="Calibri"/>
        <scheme val="minor"/>
      </rPr>
      <t>100-ft wide zone averaged between both banks</t>
    </r>
    <r>
      <rPr>
        <sz val="11"/>
        <color theme="1"/>
        <rFont val="Calibri"/>
        <scheme val="minor"/>
      </rPr>
      <t>)</t>
    </r>
  </si>
  <si>
    <t>Reach milage boundaries</t>
  </si>
  <si>
    <t>Total number of pieces</t>
  </si>
  <si>
    <t>Reach 0</t>
  </si>
  <si>
    <t>Reach 1</t>
  </si>
  <si>
    <t>Reach 2</t>
  </si>
  <si>
    <t>Reach 3</t>
  </si>
  <si>
    <t>Reach 4</t>
  </si>
  <si>
    <t>Reach 5</t>
  </si>
  <si>
    <t>Reach 6</t>
  </si>
  <si>
    <t>Reach 7</t>
  </si>
  <si>
    <t>Reach 8</t>
  </si>
  <si>
    <t>Reach 9</t>
  </si>
  <si>
    <t>Reach 10</t>
  </si>
  <si>
    <t>Reach 11</t>
  </si>
  <si>
    <t>Reach 12</t>
  </si>
  <si>
    <t>Reach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</si>
</sst>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2"/>
      <color theme="1"/>
      <name val="Calibri"/>
      <family val="2"/>
      <charset val="238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82">
    <xf numFmtId="0" fontId="0" fillId="0" borderId="0" xfId="0"/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/>
    <xf numFmtId="0" fontId="3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/>
    <xf numFmtId="0" fontId="4" fillId="0" borderId="0" xfId="1" applyFont="1" applyAlignment="1"/>
    <xf numFmtId="0" fontId="6" fillId="0" borderId="0" xfId="1" applyFont="1" applyFill="1"/>
    <xf numFmtId="0" fontId="4" fillId="0" borderId="0" xfId="1" applyFont="1" applyAlignment="1">
      <alignment horizontal="left" vertical="top" wrapText="1"/>
    </xf>
    <xf numFmtId="0" fontId="7" fillId="0" borderId="0" xfId="1" applyFont="1"/>
    <xf numFmtId="0" fontId="5" fillId="0" borderId="2" xfId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9" fontId="5" fillId="0" borderId="2" xfId="1" applyNumberFormat="1" applyFont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9" fontId="4" fillId="0" borderId="6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quotePrefix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9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49" fontId="4" fillId="0" borderId="1" xfId="1" applyNumberFormat="1" applyFont="1" applyBorder="1"/>
    <xf numFmtId="0" fontId="3" fillId="0" borderId="1" xfId="1" applyBorder="1"/>
    <xf numFmtId="49" fontId="3" fillId="0" borderId="0" xfId="1" applyNumberFormat="1"/>
    <xf numFmtId="9" fontId="4" fillId="0" borderId="7" xfId="1" applyNumberFormat="1" applyFont="1" applyBorder="1" applyAlignment="1">
      <alignment horizontal="center"/>
    </xf>
    <xf numFmtId="9" fontId="3" fillId="0" borderId="0" xfId="1" applyNumberFormat="1"/>
    <xf numFmtId="0" fontId="5" fillId="0" borderId="0" xfId="1" applyFont="1" applyAlignment="1">
      <alignment wrapText="1"/>
    </xf>
    <xf numFmtId="9" fontId="5" fillId="0" borderId="2" xfId="1" applyNumberFormat="1" applyFont="1" applyBorder="1" applyAlignment="1">
      <alignment wrapText="1"/>
    </xf>
    <xf numFmtId="0" fontId="5" fillId="0" borderId="2" xfId="2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1" fontId="4" fillId="0" borderId="8" xfId="1" applyNumberFormat="1" applyFont="1" applyBorder="1"/>
    <xf numFmtId="9" fontId="4" fillId="0" borderId="8" xfId="2" applyFont="1" applyBorder="1" applyAlignment="1">
      <alignment horizontal="center"/>
    </xf>
    <xf numFmtId="1" fontId="4" fillId="0" borderId="8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9" fontId="4" fillId="0" borderId="8" xfId="2" applyNumberFormat="1" applyFont="1" applyBorder="1" applyAlignment="1">
      <alignment horizontal="center"/>
    </xf>
    <xf numFmtId="1" fontId="4" fillId="0" borderId="1" xfId="1" applyNumberFormat="1" applyFont="1" applyBorder="1"/>
    <xf numFmtId="9" fontId="4" fillId="0" borderId="1" xfId="2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0" fontId="3" fillId="0" borderId="7" xfId="1" applyBorder="1" applyAlignment="1">
      <alignment horizontal="left"/>
    </xf>
    <xf numFmtId="0" fontId="3" fillId="0" borderId="0" xfId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Graphs'!$C$11:$C$30</c:f>
              <c:strCache>
                <c:ptCount val="20"/>
                <c:pt idx="0">
                  <c:v>&lt;2</c:v>
                </c:pt>
                <c:pt idx="1">
                  <c:v>2-4</c:v>
                </c:pt>
                <c:pt idx="2">
                  <c:v>4-5.7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  <c:pt idx="19">
                  <c:v>Bedrock</c:v>
                </c:pt>
              </c:strCache>
            </c:strRef>
          </c:cat>
          <c:val>
            <c:numRef>
              <c:f>'[1]Pebble Count Graphs'!$E$11:$E$30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11</c:v>
                </c:pt>
                <c:pt idx="12">
                  <c:v>31</c:v>
                </c:pt>
                <c:pt idx="13">
                  <c:v>21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24191104"/>
        <c:axId val="12425254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Graphs'!$G$11:$G$30</c:f>
              <c:numCache>
                <c:formatCode>General</c:formatCode>
                <c:ptCount val="20"/>
                <c:pt idx="0">
                  <c:v>0</c:v>
                </c:pt>
                <c:pt idx="1">
                  <c:v>9.8039215686274508E-3</c:v>
                </c:pt>
                <c:pt idx="2">
                  <c:v>9.8039215686274508E-3</c:v>
                </c:pt>
                <c:pt idx="3">
                  <c:v>9.8039215686274508E-3</c:v>
                </c:pt>
                <c:pt idx="4">
                  <c:v>9.8039215686274508E-3</c:v>
                </c:pt>
                <c:pt idx="5">
                  <c:v>9.8039215686274508E-3</c:v>
                </c:pt>
                <c:pt idx="6">
                  <c:v>9.8039215686274508E-3</c:v>
                </c:pt>
                <c:pt idx="7">
                  <c:v>3.9215686274509803E-2</c:v>
                </c:pt>
                <c:pt idx="8">
                  <c:v>7.8431372549019607E-2</c:v>
                </c:pt>
                <c:pt idx="9">
                  <c:v>0.11764705882352941</c:v>
                </c:pt>
                <c:pt idx="10">
                  <c:v>0.21568627450980393</c:v>
                </c:pt>
                <c:pt idx="11">
                  <c:v>0.3235294117647059</c:v>
                </c:pt>
                <c:pt idx="12">
                  <c:v>0.62745098039215685</c:v>
                </c:pt>
                <c:pt idx="13">
                  <c:v>0.83333333333333326</c:v>
                </c:pt>
                <c:pt idx="14">
                  <c:v>0.91176470588235281</c:v>
                </c:pt>
                <c:pt idx="15">
                  <c:v>0.96078431372549011</c:v>
                </c:pt>
                <c:pt idx="16">
                  <c:v>0.99999999999999989</c:v>
                </c:pt>
                <c:pt idx="17">
                  <c:v>0.99999999999999989</c:v>
                </c:pt>
                <c:pt idx="18">
                  <c:v>0.99999999999999989</c:v>
                </c:pt>
                <c:pt idx="19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52224"/>
        <c:axId val="136868992"/>
      </c:lineChart>
      <c:catAx>
        <c:axId val="12419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52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2525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91104"/>
        <c:crosses val="autoZero"/>
        <c:crossBetween val="between"/>
        <c:majorUnit val="2"/>
      </c:valAx>
      <c:catAx>
        <c:axId val="12445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6868992"/>
        <c:crosses val="autoZero"/>
        <c:auto val="0"/>
        <c:lblAlgn val="ctr"/>
        <c:lblOffset val="100"/>
        <c:noMultiLvlLbl val="0"/>
      </c:catAx>
      <c:valAx>
        <c:axId val="13686899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5222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Graphs'!$J$11:$J$30</c:f>
              <c:strCache>
                <c:ptCount val="20"/>
                <c:pt idx="0">
                  <c:v>&lt;2</c:v>
                </c:pt>
                <c:pt idx="1">
                  <c:v>2-4</c:v>
                </c:pt>
                <c:pt idx="2">
                  <c:v>4-5.7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  <c:pt idx="19">
                  <c:v>Bedrock</c:v>
                </c:pt>
              </c:strCache>
            </c:strRef>
          </c:cat>
          <c:val>
            <c:numRef>
              <c:f>'[1]Pebble Count Graphs'!$L$11:$L$30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6</c:v>
                </c:pt>
                <c:pt idx="12">
                  <c:v>13</c:v>
                </c:pt>
                <c:pt idx="13">
                  <c:v>20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8676096"/>
        <c:axId val="13955712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Graphs'!$N$11:$N$30</c:f>
              <c:numCache>
                <c:formatCode>General</c:formatCode>
                <c:ptCount val="20"/>
                <c:pt idx="0">
                  <c:v>1.8691588785046728E-2</c:v>
                </c:pt>
                <c:pt idx="1">
                  <c:v>1.8691588785046728E-2</c:v>
                </c:pt>
                <c:pt idx="2">
                  <c:v>3.7383177570093455E-2</c:v>
                </c:pt>
                <c:pt idx="3">
                  <c:v>4.6728971962616821E-2</c:v>
                </c:pt>
                <c:pt idx="4">
                  <c:v>5.6074766355140186E-2</c:v>
                </c:pt>
                <c:pt idx="5">
                  <c:v>9.3457943925233641E-2</c:v>
                </c:pt>
                <c:pt idx="6">
                  <c:v>9.3457943925233641E-2</c:v>
                </c:pt>
                <c:pt idx="7">
                  <c:v>0.12149532710280374</c:v>
                </c:pt>
                <c:pt idx="8">
                  <c:v>0.17757009345794392</c:v>
                </c:pt>
                <c:pt idx="9">
                  <c:v>0.20560747663551401</c:v>
                </c:pt>
                <c:pt idx="10">
                  <c:v>0.28037383177570091</c:v>
                </c:pt>
                <c:pt idx="11">
                  <c:v>0.3364485981308411</c:v>
                </c:pt>
                <c:pt idx="12">
                  <c:v>0.45794392523364486</c:v>
                </c:pt>
                <c:pt idx="13">
                  <c:v>0.64485981308411211</c:v>
                </c:pt>
                <c:pt idx="14">
                  <c:v>0.73831775700934577</c:v>
                </c:pt>
                <c:pt idx="15">
                  <c:v>0.78504672897196259</c:v>
                </c:pt>
                <c:pt idx="16">
                  <c:v>0.84112149532710279</c:v>
                </c:pt>
                <c:pt idx="17">
                  <c:v>0.85046728971962615</c:v>
                </c:pt>
                <c:pt idx="18">
                  <c:v>0.85046728971962615</c:v>
                </c:pt>
                <c:pt idx="19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7472"/>
        <c:axId val="144619392"/>
      </c:lineChart>
      <c:catAx>
        <c:axId val="1386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55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5571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76096"/>
        <c:crosses val="autoZero"/>
        <c:crossBetween val="between"/>
        <c:majorUnit val="2"/>
      </c:valAx>
      <c:catAx>
        <c:axId val="14461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44619392"/>
        <c:crosses val="autoZero"/>
        <c:auto val="0"/>
        <c:lblAlgn val="ctr"/>
        <c:lblOffset val="100"/>
        <c:noMultiLvlLbl val="0"/>
      </c:catAx>
      <c:valAx>
        <c:axId val="14461939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6174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15384615399"/>
          <c:y val="0.102564102564103"/>
          <c:w val="0.202564102564103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Graphs'!$J$11:$J$30</c:f>
              <c:strCache>
                <c:ptCount val="20"/>
                <c:pt idx="0">
                  <c:v>&lt;2</c:v>
                </c:pt>
                <c:pt idx="1">
                  <c:v>2-4</c:v>
                </c:pt>
                <c:pt idx="2">
                  <c:v>4-5.7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  <c:pt idx="19">
                  <c:v>Bedrock</c:v>
                </c:pt>
              </c:strCache>
            </c:strRef>
          </c:cat>
          <c:val>
            <c:numRef>
              <c:f>'[1]Pebble Count Graphs'!$L$11:$L$30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6</c:v>
                </c:pt>
                <c:pt idx="12">
                  <c:v>13</c:v>
                </c:pt>
                <c:pt idx="13">
                  <c:v>20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8443520"/>
        <c:axId val="6845427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Graphs'!$N$11:$N$30</c:f>
              <c:numCache>
                <c:formatCode>General</c:formatCode>
                <c:ptCount val="20"/>
                <c:pt idx="0">
                  <c:v>1.8691588785046728E-2</c:v>
                </c:pt>
                <c:pt idx="1">
                  <c:v>1.8691588785046728E-2</c:v>
                </c:pt>
                <c:pt idx="2">
                  <c:v>3.7383177570093455E-2</c:v>
                </c:pt>
                <c:pt idx="3">
                  <c:v>4.6728971962616821E-2</c:v>
                </c:pt>
                <c:pt idx="4">
                  <c:v>5.6074766355140186E-2</c:v>
                </c:pt>
                <c:pt idx="5">
                  <c:v>9.3457943925233641E-2</c:v>
                </c:pt>
                <c:pt idx="6">
                  <c:v>9.3457943925233641E-2</c:v>
                </c:pt>
                <c:pt idx="7">
                  <c:v>0.12149532710280374</c:v>
                </c:pt>
                <c:pt idx="8">
                  <c:v>0.17757009345794392</c:v>
                </c:pt>
                <c:pt idx="9">
                  <c:v>0.20560747663551401</c:v>
                </c:pt>
                <c:pt idx="10">
                  <c:v>0.28037383177570091</c:v>
                </c:pt>
                <c:pt idx="11">
                  <c:v>0.3364485981308411</c:v>
                </c:pt>
                <c:pt idx="12">
                  <c:v>0.45794392523364486</c:v>
                </c:pt>
                <c:pt idx="13">
                  <c:v>0.64485981308411211</c:v>
                </c:pt>
                <c:pt idx="14">
                  <c:v>0.73831775700934577</c:v>
                </c:pt>
                <c:pt idx="15">
                  <c:v>0.78504672897196259</c:v>
                </c:pt>
                <c:pt idx="16">
                  <c:v>0.84112149532710279</c:v>
                </c:pt>
                <c:pt idx="17">
                  <c:v>0.85046728971962615</c:v>
                </c:pt>
                <c:pt idx="18">
                  <c:v>0.85046728971962615</c:v>
                </c:pt>
                <c:pt idx="19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56448"/>
        <c:axId val="68457984"/>
      </c:lineChart>
      <c:catAx>
        <c:axId val="6844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4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45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43520"/>
        <c:crosses val="autoZero"/>
        <c:crossBetween val="between"/>
        <c:majorUnit val="2"/>
      </c:valAx>
      <c:catAx>
        <c:axId val="6845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68457984"/>
        <c:crosses val="autoZero"/>
        <c:auto val="0"/>
        <c:lblAlgn val="ctr"/>
        <c:lblOffset val="100"/>
        <c:noMultiLvlLbl val="0"/>
      </c:catAx>
      <c:valAx>
        <c:axId val="6845798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644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15384615399"/>
          <c:y val="0.102564102564103"/>
          <c:w val="0.202564102564103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Graphs'!$J$11:$J$30</c:f>
              <c:strCache>
                <c:ptCount val="20"/>
                <c:pt idx="0">
                  <c:v>&lt;2</c:v>
                </c:pt>
                <c:pt idx="1">
                  <c:v>2-4</c:v>
                </c:pt>
                <c:pt idx="2">
                  <c:v>4-5.7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  <c:pt idx="19">
                  <c:v>Bedrock</c:v>
                </c:pt>
              </c:strCache>
            </c:strRef>
          </c:cat>
          <c:val>
            <c:numRef>
              <c:f>'[1]Pebble Count Graphs'!$L$11:$L$30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6</c:v>
                </c:pt>
                <c:pt idx="12">
                  <c:v>13</c:v>
                </c:pt>
                <c:pt idx="13">
                  <c:v>20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8467712"/>
        <c:axId val="68474368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Graphs'!$N$11:$N$30</c:f>
              <c:numCache>
                <c:formatCode>General</c:formatCode>
                <c:ptCount val="20"/>
                <c:pt idx="0">
                  <c:v>1.8691588785046728E-2</c:v>
                </c:pt>
                <c:pt idx="1">
                  <c:v>1.8691588785046728E-2</c:v>
                </c:pt>
                <c:pt idx="2">
                  <c:v>3.7383177570093455E-2</c:v>
                </c:pt>
                <c:pt idx="3">
                  <c:v>4.6728971962616821E-2</c:v>
                </c:pt>
                <c:pt idx="4">
                  <c:v>5.6074766355140186E-2</c:v>
                </c:pt>
                <c:pt idx="5">
                  <c:v>9.3457943925233641E-2</c:v>
                </c:pt>
                <c:pt idx="6">
                  <c:v>9.3457943925233641E-2</c:v>
                </c:pt>
                <c:pt idx="7">
                  <c:v>0.12149532710280374</c:v>
                </c:pt>
                <c:pt idx="8">
                  <c:v>0.17757009345794392</c:v>
                </c:pt>
                <c:pt idx="9">
                  <c:v>0.20560747663551401</c:v>
                </c:pt>
                <c:pt idx="10">
                  <c:v>0.28037383177570091</c:v>
                </c:pt>
                <c:pt idx="11">
                  <c:v>0.3364485981308411</c:v>
                </c:pt>
                <c:pt idx="12">
                  <c:v>0.45794392523364486</c:v>
                </c:pt>
                <c:pt idx="13">
                  <c:v>0.64485981308411211</c:v>
                </c:pt>
                <c:pt idx="14">
                  <c:v>0.73831775700934577</c:v>
                </c:pt>
                <c:pt idx="15">
                  <c:v>0.78504672897196259</c:v>
                </c:pt>
                <c:pt idx="16">
                  <c:v>0.84112149532710279</c:v>
                </c:pt>
                <c:pt idx="17">
                  <c:v>0.85046728971962615</c:v>
                </c:pt>
                <c:pt idx="18">
                  <c:v>0.85046728971962615</c:v>
                </c:pt>
                <c:pt idx="19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6288"/>
        <c:axId val="68478080"/>
      </c:lineChart>
      <c:catAx>
        <c:axId val="684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74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4743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712"/>
        <c:crosses val="autoZero"/>
        <c:crossBetween val="between"/>
        <c:majorUnit val="2"/>
      </c:valAx>
      <c:catAx>
        <c:axId val="6847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68478080"/>
        <c:crosses val="autoZero"/>
        <c:auto val="0"/>
        <c:lblAlgn val="ctr"/>
        <c:lblOffset val="100"/>
        <c:noMultiLvlLbl val="0"/>
      </c:catAx>
      <c:valAx>
        <c:axId val="6847808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7628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15384615399"/>
          <c:y val="0.102564102564103"/>
          <c:w val="0.202564102564103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Graphs'!$C$11:$C$30</c:f>
              <c:strCache>
                <c:ptCount val="20"/>
                <c:pt idx="0">
                  <c:v>&lt;2</c:v>
                </c:pt>
                <c:pt idx="1">
                  <c:v>2-4</c:v>
                </c:pt>
                <c:pt idx="2">
                  <c:v>4-5.7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  <c:pt idx="19">
                  <c:v>Bedrock</c:v>
                </c:pt>
              </c:strCache>
            </c:strRef>
          </c:cat>
          <c:val>
            <c:numRef>
              <c:f>'[1]Pebble Count Graphs'!$E$11:$E$30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11</c:v>
                </c:pt>
                <c:pt idx="12">
                  <c:v>31</c:v>
                </c:pt>
                <c:pt idx="13">
                  <c:v>21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9798528"/>
        <c:axId val="6980518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Graphs'!$G$11:$G$30</c:f>
              <c:numCache>
                <c:formatCode>General</c:formatCode>
                <c:ptCount val="20"/>
                <c:pt idx="0">
                  <c:v>0</c:v>
                </c:pt>
                <c:pt idx="1">
                  <c:v>9.8039215686274508E-3</c:v>
                </c:pt>
                <c:pt idx="2">
                  <c:v>9.8039215686274508E-3</c:v>
                </c:pt>
                <c:pt idx="3">
                  <c:v>9.8039215686274508E-3</c:v>
                </c:pt>
                <c:pt idx="4">
                  <c:v>9.8039215686274508E-3</c:v>
                </c:pt>
                <c:pt idx="5">
                  <c:v>9.8039215686274508E-3</c:v>
                </c:pt>
                <c:pt idx="6">
                  <c:v>9.8039215686274508E-3</c:v>
                </c:pt>
                <c:pt idx="7">
                  <c:v>3.9215686274509803E-2</c:v>
                </c:pt>
                <c:pt idx="8">
                  <c:v>7.8431372549019607E-2</c:v>
                </c:pt>
                <c:pt idx="9">
                  <c:v>0.11764705882352941</c:v>
                </c:pt>
                <c:pt idx="10">
                  <c:v>0.21568627450980393</c:v>
                </c:pt>
                <c:pt idx="11">
                  <c:v>0.3235294117647059</c:v>
                </c:pt>
                <c:pt idx="12">
                  <c:v>0.62745098039215685</c:v>
                </c:pt>
                <c:pt idx="13">
                  <c:v>0.83333333333333326</c:v>
                </c:pt>
                <c:pt idx="14">
                  <c:v>0.91176470588235281</c:v>
                </c:pt>
                <c:pt idx="15">
                  <c:v>0.96078431372549011</c:v>
                </c:pt>
                <c:pt idx="16">
                  <c:v>0.99999999999999989</c:v>
                </c:pt>
                <c:pt idx="17">
                  <c:v>0.99999999999999989</c:v>
                </c:pt>
                <c:pt idx="18">
                  <c:v>0.99999999999999989</c:v>
                </c:pt>
                <c:pt idx="19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07104"/>
        <c:axId val="69808896"/>
      </c:lineChart>
      <c:catAx>
        <c:axId val="6979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05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8051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98528"/>
        <c:crosses val="autoZero"/>
        <c:crossBetween val="between"/>
        <c:majorUnit val="2"/>
      </c:valAx>
      <c:catAx>
        <c:axId val="69807104"/>
        <c:scaling>
          <c:orientation val="minMax"/>
        </c:scaling>
        <c:delete val="1"/>
        <c:axPos val="b"/>
        <c:majorTickMark val="out"/>
        <c:minorTickMark val="none"/>
        <c:tickLblPos val="nextTo"/>
        <c:crossAx val="69808896"/>
        <c:crosses val="autoZero"/>
        <c:auto val="0"/>
        <c:lblAlgn val="ctr"/>
        <c:lblOffset val="100"/>
        <c:noMultiLvlLbl val="0"/>
      </c:catAx>
      <c:valAx>
        <c:axId val="6980889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071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Graphs'!$C$11:$C$30</c:f>
              <c:strCache>
                <c:ptCount val="20"/>
                <c:pt idx="0">
                  <c:v>&lt;2</c:v>
                </c:pt>
                <c:pt idx="1">
                  <c:v>2-4</c:v>
                </c:pt>
                <c:pt idx="2">
                  <c:v>4-5.7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  <c:pt idx="19">
                  <c:v>Bedrock</c:v>
                </c:pt>
              </c:strCache>
            </c:strRef>
          </c:cat>
          <c:val>
            <c:numRef>
              <c:f>'[1]Pebble Count Graphs'!$E$11:$E$30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11</c:v>
                </c:pt>
                <c:pt idx="12">
                  <c:v>31</c:v>
                </c:pt>
                <c:pt idx="13">
                  <c:v>21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9819008"/>
        <c:axId val="69833856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Graphs'!$G$11:$G$30</c:f>
              <c:numCache>
                <c:formatCode>General</c:formatCode>
                <c:ptCount val="20"/>
                <c:pt idx="0">
                  <c:v>0</c:v>
                </c:pt>
                <c:pt idx="1">
                  <c:v>9.8039215686274508E-3</c:v>
                </c:pt>
                <c:pt idx="2">
                  <c:v>9.8039215686274508E-3</c:v>
                </c:pt>
                <c:pt idx="3">
                  <c:v>9.8039215686274508E-3</c:v>
                </c:pt>
                <c:pt idx="4">
                  <c:v>9.8039215686274508E-3</c:v>
                </c:pt>
                <c:pt idx="5">
                  <c:v>9.8039215686274508E-3</c:v>
                </c:pt>
                <c:pt idx="6">
                  <c:v>9.8039215686274508E-3</c:v>
                </c:pt>
                <c:pt idx="7">
                  <c:v>3.9215686274509803E-2</c:v>
                </c:pt>
                <c:pt idx="8">
                  <c:v>7.8431372549019607E-2</c:v>
                </c:pt>
                <c:pt idx="9">
                  <c:v>0.11764705882352941</c:v>
                </c:pt>
                <c:pt idx="10">
                  <c:v>0.21568627450980393</c:v>
                </c:pt>
                <c:pt idx="11">
                  <c:v>0.3235294117647059</c:v>
                </c:pt>
                <c:pt idx="12">
                  <c:v>0.62745098039215685</c:v>
                </c:pt>
                <c:pt idx="13">
                  <c:v>0.83333333333333326</c:v>
                </c:pt>
                <c:pt idx="14">
                  <c:v>0.91176470588235281</c:v>
                </c:pt>
                <c:pt idx="15">
                  <c:v>0.96078431372549011</c:v>
                </c:pt>
                <c:pt idx="16">
                  <c:v>0.99999999999999989</c:v>
                </c:pt>
                <c:pt idx="17">
                  <c:v>0.99999999999999989</c:v>
                </c:pt>
                <c:pt idx="18">
                  <c:v>0.99999999999999989</c:v>
                </c:pt>
                <c:pt idx="19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35776"/>
        <c:axId val="69837568"/>
      </c:lineChart>
      <c:catAx>
        <c:axId val="6981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33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8338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19008"/>
        <c:crosses val="autoZero"/>
        <c:crossBetween val="between"/>
        <c:majorUnit val="2"/>
      </c:valAx>
      <c:catAx>
        <c:axId val="6983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69837568"/>
        <c:crosses val="autoZero"/>
        <c:auto val="0"/>
        <c:lblAlgn val="ctr"/>
        <c:lblOffset val="100"/>
        <c:noMultiLvlLbl val="0"/>
      </c:catAx>
      <c:valAx>
        <c:axId val="698375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357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Graphs'!$C$11:$C$30</c:f>
              <c:strCache>
                <c:ptCount val="20"/>
                <c:pt idx="0">
                  <c:v>&lt;2</c:v>
                </c:pt>
                <c:pt idx="1">
                  <c:v>2-4</c:v>
                </c:pt>
                <c:pt idx="2">
                  <c:v>4-5.7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  <c:pt idx="19">
                  <c:v>Bedrock</c:v>
                </c:pt>
              </c:strCache>
            </c:strRef>
          </c:cat>
          <c:val>
            <c:numRef>
              <c:f>'[1]Pebble Count Graphs'!$E$11:$E$30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11</c:v>
                </c:pt>
                <c:pt idx="12">
                  <c:v>31</c:v>
                </c:pt>
                <c:pt idx="13">
                  <c:v>21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9851392"/>
        <c:axId val="6985395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Graphs'!$G$11:$G$30</c:f>
              <c:numCache>
                <c:formatCode>General</c:formatCode>
                <c:ptCount val="20"/>
                <c:pt idx="0">
                  <c:v>0</c:v>
                </c:pt>
                <c:pt idx="1">
                  <c:v>9.8039215686274508E-3</c:v>
                </c:pt>
                <c:pt idx="2">
                  <c:v>9.8039215686274508E-3</c:v>
                </c:pt>
                <c:pt idx="3">
                  <c:v>9.8039215686274508E-3</c:v>
                </c:pt>
                <c:pt idx="4">
                  <c:v>9.8039215686274508E-3</c:v>
                </c:pt>
                <c:pt idx="5">
                  <c:v>9.8039215686274508E-3</c:v>
                </c:pt>
                <c:pt idx="6">
                  <c:v>9.8039215686274508E-3</c:v>
                </c:pt>
                <c:pt idx="7">
                  <c:v>3.9215686274509803E-2</c:v>
                </c:pt>
                <c:pt idx="8">
                  <c:v>7.8431372549019607E-2</c:v>
                </c:pt>
                <c:pt idx="9">
                  <c:v>0.11764705882352941</c:v>
                </c:pt>
                <c:pt idx="10">
                  <c:v>0.21568627450980393</c:v>
                </c:pt>
                <c:pt idx="11">
                  <c:v>0.3235294117647059</c:v>
                </c:pt>
                <c:pt idx="12">
                  <c:v>0.62745098039215685</c:v>
                </c:pt>
                <c:pt idx="13">
                  <c:v>0.83333333333333326</c:v>
                </c:pt>
                <c:pt idx="14">
                  <c:v>0.91176470588235281</c:v>
                </c:pt>
                <c:pt idx="15">
                  <c:v>0.96078431372549011</c:v>
                </c:pt>
                <c:pt idx="16">
                  <c:v>0.99999999999999989</c:v>
                </c:pt>
                <c:pt idx="17">
                  <c:v>0.99999999999999989</c:v>
                </c:pt>
                <c:pt idx="18">
                  <c:v>0.99999999999999989</c:v>
                </c:pt>
                <c:pt idx="19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55872"/>
        <c:axId val="69857664"/>
      </c:lineChart>
      <c:catAx>
        <c:axId val="6985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53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8539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51392"/>
        <c:crosses val="autoZero"/>
        <c:crossBetween val="between"/>
        <c:majorUnit val="2"/>
      </c:valAx>
      <c:catAx>
        <c:axId val="6985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69857664"/>
        <c:crosses val="autoZero"/>
        <c:auto val="0"/>
        <c:lblAlgn val="ctr"/>
        <c:lblOffset val="100"/>
        <c:noMultiLvlLbl val="0"/>
      </c:catAx>
      <c:valAx>
        <c:axId val="6985766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558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12700</xdr:rowOff>
    </xdr:from>
    <xdr:to>
      <xdr:col>6</xdr:col>
      <xdr:colOff>990600</xdr:colOff>
      <xdr:row>60</xdr:row>
      <xdr:rowOff>88900</xdr:rowOff>
    </xdr:to>
    <xdr:graphicFrame macro="">
      <xdr:nvGraphicFramePr>
        <xdr:cNvPr id="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14</xdr:col>
      <xdr:colOff>0</xdr:colOff>
      <xdr:row>60</xdr:row>
      <xdr:rowOff>76200</xdr:rowOff>
    </xdr:to>
    <xdr:graphicFrame macro="">
      <xdr:nvGraphicFramePr>
        <xdr:cNvPr id="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41</xdr:row>
      <xdr:rowOff>0</xdr:rowOff>
    </xdr:from>
    <xdr:to>
      <xdr:col>21</xdr:col>
      <xdr:colOff>0</xdr:colOff>
      <xdr:row>60</xdr:row>
      <xdr:rowOff>76200</xdr:rowOff>
    </xdr:to>
    <xdr:graphicFrame macro="">
      <xdr:nvGraphicFramePr>
        <xdr:cNvPr id="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41</xdr:row>
      <xdr:rowOff>0</xdr:rowOff>
    </xdr:from>
    <xdr:to>
      <xdr:col>28</xdr:col>
      <xdr:colOff>0</xdr:colOff>
      <xdr:row>60</xdr:row>
      <xdr:rowOff>76200</xdr:rowOff>
    </xdr:to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41</xdr:row>
      <xdr:rowOff>12700</xdr:rowOff>
    </xdr:from>
    <xdr:to>
      <xdr:col>34</xdr:col>
      <xdr:colOff>990600</xdr:colOff>
      <xdr:row>60</xdr:row>
      <xdr:rowOff>88900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0</xdr:colOff>
      <xdr:row>41</xdr:row>
      <xdr:rowOff>12700</xdr:rowOff>
    </xdr:from>
    <xdr:to>
      <xdr:col>41</xdr:col>
      <xdr:colOff>990600</xdr:colOff>
      <xdr:row>60</xdr:row>
      <xdr:rowOff>88900</xdr:rowOff>
    </xdr:to>
    <xdr:graphicFrame macro="">
      <xdr:nvGraphicFramePr>
        <xdr:cNvPr id="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0</xdr:colOff>
      <xdr:row>41</xdr:row>
      <xdr:rowOff>12700</xdr:rowOff>
    </xdr:from>
    <xdr:to>
      <xdr:col>48</xdr:col>
      <xdr:colOff>990600</xdr:colOff>
      <xdr:row>60</xdr:row>
      <xdr:rowOff>88900</xdr:rowOff>
    </xdr:to>
    <xdr:graphicFrame macro="">
      <xdr:nvGraphicFramePr>
        <xdr:cNvPr id="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erra/Client%20Files/E-H/Entiat%20Reach%20Assessment_120238/Geomorphology/Pebble%20Counts/March20%20Pebble%20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Pebble Count Graphs"/>
      <sheetName val="Summary Table-inches"/>
    </sheetNames>
    <sheetDataSet>
      <sheetData sheetId="0" refreshError="1"/>
      <sheetData sheetId="1">
        <row r="11">
          <cell r="C11" t="str">
            <v>&lt;2</v>
          </cell>
          <cell r="E11">
            <v>0</v>
          </cell>
          <cell r="G11">
            <v>0</v>
          </cell>
          <cell r="J11" t="str">
            <v>&lt;2</v>
          </cell>
          <cell r="L11">
            <v>2</v>
          </cell>
          <cell r="N11">
            <v>1.8691588785046728E-2</v>
          </cell>
        </row>
        <row r="12">
          <cell r="C12" t="str">
            <v>2-4</v>
          </cell>
          <cell r="E12">
            <v>1</v>
          </cell>
          <cell r="G12">
            <v>9.8039215686274508E-3</v>
          </cell>
          <cell r="J12" t="str">
            <v>2-4</v>
          </cell>
          <cell r="L12">
            <v>0</v>
          </cell>
          <cell r="N12">
            <v>1.8691588785046728E-2</v>
          </cell>
        </row>
        <row r="13">
          <cell r="C13" t="str">
            <v>4-5.7</v>
          </cell>
          <cell r="E13">
            <v>0</v>
          </cell>
          <cell r="G13">
            <v>9.8039215686274508E-3</v>
          </cell>
          <cell r="J13" t="str">
            <v>4-5.7</v>
          </cell>
          <cell r="L13">
            <v>2</v>
          </cell>
          <cell r="N13">
            <v>3.7383177570093455E-2</v>
          </cell>
        </row>
        <row r="14">
          <cell r="C14" t="str">
            <v>5.8-8</v>
          </cell>
          <cell r="E14">
            <v>0</v>
          </cell>
          <cell r="G14">
            <v>9.8039215686274508E-3</v>
          </cell>
          <cell r="J14" t="str">
            <v>5.8-8</v>
          </cell>
          <cell r="L14">
            <v>1</v>
          </cell>
          <cell r="N14">
            <v>4.6728971962616821E-2</v>
          </cell>
        </row>
        <row r="15">
          <cell r="C15" t="str">
            <v>8.1-11.3</v>
          </cell>
          <cell r="E15">
            <v>0</v>
          </cell>
          <cell r="G15">
            <v>9.8039215686274508E-3</v>
          </cell>
          <cell r="J15" t="str">
            <v>8.1-11.3</v>
          </cell>
          <cell r="L15">
            <v>1</v>
          </cell>
          <cell r="N15">
            <v>5.6074766355140186E-2</v>
          </cell>
        </row>
        <row r="16">
          <cell r="C16" t="str">
            <v>11.4-16</v>
          </cell>
          <cell r="E16">
            <v>0</v>
          </cell>
          <cell r="G16">
            <v>9.8039215686274508E-3</v>
          </cell>
          <cell r="J16" t="str">
            <v>11.4-16</v>
          </cell>
          <cell r="L16">
            <v>4</v>
          </cell>
          <cell r="N16">
            <v>9.3457943925233641E-2</v>
          </cell>
        </row>
        <row r="17">
          <cell r="C17" t="str">
            <v>16.1-22.6</v>
          </cell>
          <cell r="E17">
            <v>0</v>
          </cell>
          <cell r="G17">
            <v>9.8039215686274508E-3</v>
          </cell>
          <cell r="J17" t="str">
            <v>16.1-22.6</v>
          </cell>
          <cell r="L17">
            <v>0</v>
          </cell>
          <cell r="N17">
            <v>9.3457943925233641E-2</v>
          </cell>
        </row>
        <row r="18">
          <cell r="C18" t="str">
            <v>22.7-32</v>
          </cell>
          <cell r="E18">
            <v>3</v>
          </cell>
          <cell r="G18">
            <v>3.9215686274509803E-2</v>
          </cell>
          <cell r="J18" t="str">
            <v>22.7-32</v>
          </cell>
          <cell r="L18">
            <v>3</v>
          </cell>
          <cell r="N18">
            <v>0.12149532710280374</v>
          </cell>
        </row>
        <row r="19">
          <cell r="C19" t="str">
            <v>32.1-45</v>
          </cell>
          <cell r="E19">
            <v>4</v>
          </cell>
          <cell r="G19">
            <v>7.8431372549019607E-2</v>
          </cell>
          <cell r="J19" t="str">
            <v>32.1-45</v>
          </cell>
          <cell r="L19">
            <v>6</v>
          </cell>
          <cell r="N19">
            <v>0.17757009345794392</v>
          </cell>
        </row>
        <row r="20">
          <cell r="C20" t="str">
            <v>45.1-64</v>
          </cell>
          <cell r="E20">
            <v>4</v>
          </cell>
          <cell r="G20">
            <v>0.11764705882352941</v>
          </cell>
          <cell r="J20" t="str">
            <v>45.1-64</v>
          </cell>
          <cell r="L20">
            <v>3</v>
          </cell>
          <cell r="N20">
            <v>0.20560747663551401</v>
          </cell>
        </row>
        <row r="21">
          <cell r="C21" t="str">
            <v>64.1-90</v>
          </cell>
          <cell r="E21">
            <v>10</v>
          </cell>
          <cell r="G21">
            <v>0.21568627450980393</v>
          </cell>
          <cell r="J21" t="str">
            <v>64.1-90</v>
          </cell>
          <cell r="L21">
            <v>8</v>
          </cell>
          <cell r="N21">
            <v>0.28037383177570091</v>
          </cell>
        </row>
        <row r="22">
          <cell r="C22" t="str">
            <v>90.1-128</v>
          </cell>
          <cell r="E22">
            <v>11</v>
          </cell>
          <cell r="G22">
            <v>0.3235294117647059</v>
          </cell>
          <cell r="J22" t="str">
            <v>90.1-128</v>
          </cell>
          <cell r="L22">
            <v>6</v>
          </cell>
          <cell r="N22">
            <v>0.3364485981308411</v>
          </cell>
        </row>
        <row r="23">
          <cell r="C23" t="str">
            <v>128.1-180</v>
          </cell>
          <cell r="E23">
            <v>31</v>
          </cell>
          <cell r="G23">
            <v>0.62745098039215685</v>
          </cell>
          <cell r="J23" t="str">
            <v>128.1-180</v>
          </cell>
          <cell r="L23">
            <v>13</v>
          </cell>
          <cell r="N23">
            <v>0.45794392523364486</v>
          </cell>
        </row>
        <row r="24">
          <cell r="C24" t="str">
            <v>180.1-256</v>
          </cell>
          <cell r="E24">
            <v>21</v>
          </cell>
          <cell r="G24">
            <v>0.83333333333333326</v>
          </cell>
          <cell r="J24" t="str">
            <v>180.1-256</v>
          </cell>
          <cell r="L24">
            <v>20</v>
          </cell>
          <cell r="N24">
            <v>0.64485981308411211</v>
          </cell>
        </row>
        <row r="25">
          <cell r="C25" t="str">
            <v>256.1-362</v>
          </cell>
          <cell r="E25">
            <v>8</v>
          </cell>
          <cell r="G25">
            <v>0.91176470588235281</v>
          </cell>
          <cell r="J25" t="str">
            <v>256.1-362</v>
          </cell>
          <cell r="L25">
            <v>10</v>
          </cell>
          <cell r="N25">
            <v>0.73831775700934577</v>
          </cell>
        </row>
        <row r="26">
          <cell r="C26" t="str">
            <v>362.1-512</v>
          </cell>
          <cell r="E26">
            <v>5</v>
          </cell>
          <cell r="G26">
            <v>0.96078431372549011</v>
          </cell>
          <cell r="J26" t="str">
            <v>362.1-512</v>
          </cell>
          <cell r="L26">
            <v>5</v>
          </cell>
          <cell r="N26">
            <v>0.78504672897196259</v>
          </cell>
        </row>
        <row r="27">
          <cell r="C27" t="str">
            <v>512-1024</v>
          </cell>
          <cell r="E27">
            <v>4</v>
          </cell>
          <cell r="G27">
            <v>0.99999999999999989</v>
          </cell>
          <cell r="J27" t="str">
            <v>512-1024</v>
          </cell>
          <cell r="L27">
            <v>6</v>
          </cell>
          <cell r="N27">
            <v>0.84112149532710279</v>
          </cell>
        </row>
        <row r="28">
          <cell r="C28" t="str">
            <v>1024-2048</v>
          </cell>
          <cell r="E28">
            <v>0</v>
          </cell>
          <cell r="G28">
            <v>0.99999999999999989</v>
          </cell>
          <cell r="J28" t="str">
            <v>1024-2048</v>
          </cell>
          <cell r="L28">
            <v>1</v>
          </cell>
          <cell r="N28">
            <v>0.85046728971962615</v>
          </cell>
        </row>
        <row r="29">
          <cell r="C29" t="str">
            <v>2048-4096</v>
          </cell>
          <cell r="E29">
            <v>0</v>
          </cell>
          <cell r="G29">
            <v>0.99999999999999989</v>
          </cell>
          <cell r="J29" t="str">
            <v>2048-4096</v>
          </cell>
          <cell r="L29">
            <v>0</v>
          </cell>
          <cell r="N29">
            <v>0.85046728971962615</v>
          </cell>
        </row>
        <row r="30">
          <cell r="C30" t="str">
            <v>Bedrock</v>
          </cell>
          <cell r="G30">
            <v>0.99999999999999989</v>
          </cell>
          <cell r="J30" t="str">
            <v>Bedrock</v>
          </cell>
          <cell r="L30">
            <v>16</v>
          </cell>
          <cell r="N30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workbookViewId="0">
      <selection activeCell="B103" sqref="B103"/>
    </sheetView>
  </sheetViews>
  <sheetFormatPr defaultColWidth="10.875" defaultRowHeight="15" x14ac:dyDescent="0.25"/>
  <cols>
    <col min="1" max="1" width="33" style="5" customWidth="1"/>
    <col min="2" max="16384" width="10.875" style="5"/>
  </cols>
  <sheetData>
    <row r="1" spans="1:16" ht="15.75" thickBot="1" x14ac:dyDescent="0.3">
      <c r="A1" s="72"/>
      <c r="B1" s="64" t="s">
        <v>408</v>
      </c>
      <c r="C1" s="64" t="s">
        <v>409</v>
      </c>
      <c r="D1" s="64" t="s">
        <v>410</v>
      </c>
      <c r="E1" s="64" t="s">
        <v>411</v>
      </c>
      <c r="F1" s="64" t="s">
        <v>412</v>
      </c>
      <c r="G1" s="64" t="s">
        <v>413</v>
      </c>
      <c r="H1" s="64" t="s">
        <v>414</v>
      </c>
      <c r="I1" s="64" t="s">
        <v>415</v>
      </c>
      <c r="J1" s="64" t="s">
        <v>416</v>
      </c>
      <c r="K1" s="64" t="s">
        <v>417</v>
      </c>
      <c r="L1" s="64" t="s">
        <v>418</v>
      </c>
      <c r="M1" s="64" t="s">
        <v>419</v>
      </c>
      <c r="N1" s="64" t="s">
        <v>420</v>
      </c>
      <c r="O1" s="64" t="s">
        <v>421</v>
      </c>
      <c r="P1" s="65" t="s">
        <v>25</v>
      </c>
    </row>
    <row r="2" spans="1:16" ht="15.75" thickBot="1" x14ac:dyDescent="0.3">
      <c r="A2" s="75" t="s">
        <v>406</v>
      </c>
      <c r="B2" s="76" t="s">
        <v>315</v>
      </c>
      <c r="C2" s="76" t="s">
        <v>316</v>
      </c>
      <c r="D2" s="76" t="s">
        <v>317</v>
      </c>
      <c r="E2" s="76" t="s">
        <v>318</v>
      </c>
      <c r="F2" s="76" t="s">
        <v>319</v>
      </c>
      <c r="G2" s="76" t="s">
        <v>320</v>
      </c>
      <c r="H2" s="77" t="s">
        <v>321</v>
      </c>
      <c r="I2" s="77" t="s">
        <v>322</v>
      </c>
      <c r="J2" s="77" t="s">
        <v>323</v>
      </c>
      <c r="K2" s="77" t="s">
        <v>324</v>
      </c>
      <c r="L2" s="77" t="s">
        <v>325</v>
      </c>
      <c r="M2" s="77" t="s">
        <v>326</v>
      </c>
      <c r="N2" s="77" t="s">
        <v>327</v>
      </c>
      <c r="O2" s="77" t="s">
        <v>328</v>
      </c>
      <c r="P2" s="77" t="s">
        <v>329</v>
      </c>
    </row>
    <row r="3" spans="1:16" x14ac:dyDescent="0.25">
      <c r="A3" s="72" t="s">
        <v>330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x14ac:dyDescent="0.25">
      <c r="A4" s="71" t="s">
        <v>331</v>
      </c>
      <c r="B4" s="66"/>
      <c r="C4" s="68"/>
      <c r="D4" s="66"/>
      <c r="E4" s="66"/>
      <c r="F4" s="66"/>
      <c r="G4" s="66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25">
      <c r="A5" s="66" t="s">
        <v>332</v>
      </c>
      <c r="B5" s="66">
        <v>62</v>
      </c>
      <c r="C5" s="66">
        <v>62</v>
      </c>
      <c r="D5" s="66">
        <v>71</v>
      </c>
      <c r="E5" s="66">
        <v>58</v>
      </c>
      <c r="F5" s="66">
        <v>48</v>
      </c>
      <c r="G5" s="66">
        <v>53</v>
      </c>
      <c r="H5" s="67">
        <v>54</v>
      </c>
      <c r="I5" s="67">
        <v>90</v>
      </c>
      <c r="J5" s="67">
        <v>53</v>
      </c>
      <c r="K5" s="67">
        <v>48</v>
      </c>
      <c r="L5" s="67">
        <v>52</v>
      </c>
      <c r="M5" s="67">
        <v>52</v>
      </c>
      <c r="N5" s="67">
        <v>41</v>
      </c>
      <c r="O5" s="67">
        <v>49</v>
      </c>
      <c r="P5" s="67">
        <v>55</v>
      </c>
    </row>
    <row r="6" spans="1:16" x14ac:dyDescent="0.25">
      <c r="A6" s="66" t="s">
        <v>333</v>
      </c>
      <c r="B6" s="66">
        <v>10</v>
      </c>
      <c r="C6" s="66">
        <v>11</v>
      </c>
      <c r="D6" s="66">
        <v>1</v>
      </c>
      <c r="E6" s="66">
        <v>15</v>
      </c>
      <c r="F6" s="66">
        <v>13</v>
      </c>
      <c r="G6" s="66">
        <v>12</v>
      </c>
      <c r="H6" s="67">
        <v>15</v>
      </c>
      <c r="I6" s="67" t="s">
        <v>334</v>
      </c>
      <c r="J6" s="67">
        <v>15</v>
      </c>
      <c r="K6" s="67">
        <v>15</v>
      </c>
      <c r="L6" s="67">
        <v>8</v>
      </c>
      <c r="M6" s="67">
        <v>9</v>
      </c>
      <c r="N6" s="67">
        <v>5</v>
      </c>
      <c r="O6" s="67">
        <v>9</v>
      </c>
      <c r="P6" s="67">
        <v>13</v>
      </c>
    </row>
    <row r="7" spans="1:16" x14ac:dyDescent="0.25">
      <c r="A7" s="71" t="s">
        <v>335</v>
      </c>
      <c r="B7" s="68"/>
      <c r="C7" s="66"/>
      <c r="D7" s="66"/>
      <c r="E7" s="66"/>
      <c r="F7" s="66"/>
      <c r="G7" s="66"/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5">
      <c r="A8" s="66" t="s">
        <v>332</v>
      </c>
      <c r="B8" s="66">
        <v>88</v>
      </c>
      <c r="C8" s="66">
        <v>81</v>
      </c>
      <c r="D8" s="66" t="s">
        <v>336</v>
      </c>
      <c r="E8" s="66">
        <v>42</v>
      </c>
      <c r="F8" s="66" t="s">
        <v>336</v>
      </c>
      <c r="G8" s="66" t="s">
        <v>336</v>
      </c>
      <c r="H8" s="67" t="s">
        <v>336</v>
      </c>
      <c r="I8" s="67" t="s">
        <v>336</v>
      </c>
      <c r="J8" s="67" t="s">
        <v>336</v>
      </c>
      <c r="K8" s="67" t="s">
        <v>336</v>
      </c>
      <c r="L8" s="67" t="s">
        <v>336</v>
      </c>
      <c r="M8" s="67" t="s">
        <v>336</v>
      </c>
      <c r="N8" s="67" t="s">
        <v>336</v>
      </c>
      <c r="O8" s="67" t="s">
        <v>336</v>
      </c>
      <c r="P8" s="67">
        <v>71.7</v>
      </c>
    </row>
    <row r="9" spans="1:16" x14ac:dyDescent="0.25">
      <c r="A9" s="66" t="s">
        <v>333</v>
      </c>
      <c r="B9" s="66">
        <v>3</v>
      </c>
      <c r="C9" s="66" t="s">
        <v>334</v>
      </c>
      <c r="D9" s="66" t="s">
        <v>336</v>
      </c>
      <c r="E9" s="66">
        <v>17</v>
      </c>
      <c r="F9" s="66" t="s">
        <v>336</v>
      </c>
      <c r="G9" s="66" t="s">
        <v>336</v>
      </c>
      <c r="H9" s="67" t="s">
        <v>336</v>
      </c>
      <c r="I9" s="67" t="s">
        <v>336</v>
      </c>
      <c r="J9" s="67" t="s">
        <v>336</v>
      </c>
      <c r="K9" s="67" t="s">
        <v>336</v>
      </c>
      <c r="L9" s="67" t="s">
        <v>336</v>
      </c>
      <c r="M9" s="67" t="s">
        <v>336</v>
      </c>
      <c r="N9" s="67" t="s">
        <v>336</v>
      </c>
      <c r="O9" s="67" t="s">
        <v>336</v>
      </c>
      <c r="P9" s="67">
        <v>24.4</v>
      </c>
    </row>
    <row r="10" spans="1:16" x14ac:dyDescent="0.25">
      <c r="A10" s="71" t="s">
        <v>337</v>
      </c>
      <c r="B10" s="66"/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</row>
    <row r="11" spans="1:16" x14ac:dyDescent="0.25">
      <c r="A11" s="66" t="s">
        <v>332</v>
      </c>
      <c r="B11" s="66">
        <v>93</v>
      </c>
      <c r="C11" s="66">
        <v>58</v>
      </c>
      <c r="D11" s="66">
        <v>80</v>
      </c>
      <c r="E11" s="66">
        <v>66</v>
      </c>
      <c r="F11" s="66">
        <v>75</v>
      </c>
      <c r="G11" s="66">
        <v>73</v>
      </c>
      <c r="H11" s="67">
        <v>51</v>
      </c>
      <c r="I11" s="67">
        <v>80</v>
      </c>
      <c r="J11" s="67">
        <v>59</v>
      </c>
      <c r="K11" s="67">
        <v>66</v>
      </c>
      <c r="L11" s="67">
        <v>70</v>
      </c>
      <c r="M11" s="67">
        <v>75</v>
      </c>
      <c r="N11" s="67" t="s">
        <v>336</v>
      </c>
      <c r="O11" s="67" t="s">
        <v>336</v>
      </c>
      <c r="P11" s="67">
        <v>93</v>
      </c>
    </row>
    <row r="12" spans="1:16" x14ac:dyDescent="0.25">
      <c r="A12" s="66" t="s">
        <v>333</v>
      </c>
      <c r="B12" s="66">
        <v>34</v>
      </c>
      <c r="C12" s="66">
        <v>26</v>
      </c>
      <c r="D12" s="66">
        <v>20</v>
      </c>
      <c r="E12" s="66">
        <v>17</v>
      </c>
      <c r="F12" s="66">
        <v>6</v>
      </c>
      <c r="G12" s="66">
        <v>5</v>
      </c>
      <c r="H12" s="67">
        <v>12</v>
      </c>
      <c r="I12" s="67" t="s">
        <v>334</v>
      </c>
      <c r="J12" s="67">
        <v>5</v>
      </c>
      <c r="K12" s="67">
        <v>15</v>
      </c>
      <c r="L12" s="67">
        <v>14</v>
      </c>
      <c r="M12" s="67">
        <v>14</v>
      </c>
      <c r="N12" s="67" t="s">
        <v>336</v>
      </c>
      <c r="O12" s="67" t="s">
        <v>336</v>
      </c>
      <c r="P12" s="67">
        <v>34</v>
      </c>
    </row>
    <row r="13" spans="1:16" x14ac:dyDescent="0.25">
      <c r="A13" s="71" t="s">
        <v>338</v>
      </c>
      <c r="B13" s="66"/>
      <c r="C13" s="66"/>
      <c r="D13" s="66"/>
      <c r="E13" s="66"/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7"/>
    </row>
    <row r="14" spans="1:16" x14ac:dyDescent="0.25">
      <c r="A14" s="66" t="s">
        <v>332</v>
      </c>
      <c r="B14" s="66" t="s">
        <v>336</v>
      </c>
      <c r="C14" s="66">
        <v>75</v>
      </c>
      <c r="D14" s="66" t="s">
        <v>336</v>
      </c>
      <c r="E14" s="66">
        <v>58</v>
      </c>
      <c r="F14" s="66" t="s">
        <v>336</v>
      </c>
      <c r="G14" s="66" t="s">
        <v>336</v>
      </c>
      <c r="H14" s="67" t="s">
        <v>336</v>
      </c>
      <c r="I14" s="67" t="s">
        <v>336</v>
      </c>
      <c r="J14" s="67" t="s">
        <v>336</v>
      </c>
      <c r="K14" s="67" t="s">
        <v>336</v>
      </c>
      <c r="L14" s="67">
        <v>75</v>
      </c>
      <c r="M14" s="67">
        <v>67</v>
      </c>
      <c r="N14" s="67">
        <v>62</v>
      </c>
      <c r="O14" s="67">
        <v>76</v>
      </c>
      <c r="P14" s="67">
        <v>68.599999999999994</v>
      </c>
    </row>
    <row r="15" spans="1:16" x14ac:dyDescent="0.25">
      <c r="A15" s="66" t="s">
        <v>333</v>
      </c>
      <c r="B15" s="66" t="s">
        <v>336</v>
      </c>
      <c r="C15" s="66">
        <v>21</v>
      </c>
      <c r="D15" s="66" t="s">
        <v>336</v>
      </c>
      <c r="E15" s="66">
        <v>25</v>
      </c>
      <c r="F15" s="66" t="s">
        <v>336</v>
      </c>
      <c r="G15" s="66" t="s">
        <v>336</v>
      </c>
      <c r="H15" s="67" t="s">
        <v>336</v>
      </c>
      <c r="I15" s="67" t="s">
        <v>336</v>
      </c>
      <c r="J15" s="67" t="s">
        <v>336</v>
      </c>
      <c r="K15" s="67" t="s">
        <v>336</v>
      </c>
      <c r="L15" s="67">
        <v>7</v>
      </c>
      <c r="M15" s="67">
        <v>23</v>
      </c>
      <c r="N15" s="67">
        <v>16</v>
      </c>
      <c r="O15" s="67">
        <v>18</v>
      </c>
      <c r="P15" s="67">
        <v>17.7</v>
      </c>
    </row>
    <row r="16" spans="1:16" x14ac:dyDescent="0.25">
      <c r="A16" s="71" t="s">
        <v>339</v>
      </c>
      <c r="B16" s="66"/>
      <c r="C16" s="66"/>
      <c r="D16" s="66"/>
      <c r="E16" s="66"/>
      <c r="F16" s="66"/>
      <c r="G16" s="66"/>
      <c r="H16" s="67"/>
      <c r="I16" s="67"/>
      <c r="J16" s="67"/>
      <c r="K16" s="67"/>
      <c r="L16" s="67"/>
      <c r="M16" s="67"/>
      <c r="N16" s="67"/>
      <c r="O16" s="67"/>
      <c r="P16" s="67"/>
    </row>
    <row r="17" spans="1:16" x14ac:dyDescent="0.25">
      <c r="A17" s="66" t="s">
        <v>332</v>
      </c>
      <c r="B17" s="66" t="s">
        <v>336</v>
      </c>
      <c r="C17" s="66" t="s">
        <v>336</v>
      </c>
      <c r="D17" s="66" t="s">
        <v>336</v>
      </c>
      <c r="E17" s="66">
        <v>60</v>
      </c>
      <c r="F17" s="66" t="s">
        <v>336</v>
      </c>
      <c r="G17" s="66" t="s">
        <v>336</v>
      </c>
      <c r="H17" s="67" t="s">
        <v>336</v>
      </c>
      <c r="I17" s="67" t="s">
        <v>336</v>
      </c>
      <c r="J17" s="67" t="s">
        <v>336</v>
      </c>
      <c r="K17" s="67" t="s">
        <v>336</v>
      </c>
      <c r="L17" s="67" t="s">
        <v>336</v>
      </c>
      <c r="M17" s="67">
        <v>75</v>
      </c>
      <c r="N17" s="67" t="s">
        <v>336</v>
      </c>
      <c r="O17" s="67" t="s">
        <v>336</v>
      </c>
      <c r="P17" s="67">
        <v>67.5</v>
      </c>
    </row>
    <row r="18" spans="1:16" x14ac:dyDescent="0.25">
      <c r="A18" s="66" t="s">
        <v>333</v>
      </c>
      <c r="B18" s="66" t="s">
        <v>336</v>
      </c>
      <c r="C18" s="66" t="s">
        <v>336</v>
      </c>
      <c r="D18" s="66" t="s">
        <v>336</v>
      </c>
      <c r="E18" s="66" t="s">
        <v>334</v>
      </c>
      <c r="F18" s="66" t="s">
        <v>336</v>
      </c>
      <c r="G18" s="66" t="s">
        <v>336</v>
      </c>
      <c r="H18" s="67" t="s">
        <v>336</v>
      </c>
      <c r="I18" s="67" t="s">
        <v>336</v>
      </c>
      <c r="J18" s="67" t="s">
        <v>336</v>
      </c>
      <c r="K18" s="67" t="s">
        <v>336</v>
      </c>
      <c r="L18" s="67" t="s">
        <v>336</v>
      </c>
      <c r="M18" s="67" t="s">
        <v>334</v>
      </c>
      <c r="N18" s="67" t="s">
        <v>336</v>
      </c>
      <c r="O18" s="67" t="s">
        <v>336</v>
      </c>
      <c r="P18" s="67">
        <v>10.6</v>
      </c>
    </row>
    <row r="19" spans="1:16" x14ac:dyDescent="0.25">
      <c r="A19" s="71" t="s">
        <v>340</v>
      </c>
      <c r="B19" s="66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  <c r="N19" s="67"/>
      <c r="O19" s="67"/>
      <c r="P19" s="67"/>
    </row>
    <row r="20" spans="1:16" x14ac:dyDescent="0.25">
      <c r="A20" s="66" t="s">
        <v>332</v>
      </c>
      <c r="B20" s="66">
        <v>33</v>
      </c>
      <c r="C20" s="66" t="s">
        <v>336</v>
      </c>
      <c r="D20" s="66">
        <v>4</v>
      </c>
      <c r="E20" s="66">
        <v>21</v>
      </c>
      <c r="F20" s="66">
        <v>30</v>
      </c>
      <c r="G20" s="66">
        <v>15</v>
      </c>
      <c r="H20" s="67">
        <v>24</v>
      </c>
      <c r="I20" s="67" t="s">
        <v>336</v>
      </c>
      <c r="J20" s="67" t="s">
        <v>336</v>
      </c>
      <c r="K20" s="67">
        <v>15</v>
      </c>
      <c r="L20" s="67" t="s">
        <v>336</v>
      </c>
      <c r="M20" s="67">
        <v>7</v>
      </c>
      <c r="N20" s="67" t="s">
        <v>336</v>
      </c>
      <c r="O20" s="67">
        <v>23</v>
      </c>
      <c r="P20" s="67">
        <v>17.899999999999999</v>
      </c>
    </row>
    <row r="21" spans="1:16" ht="15.75" thickBot="1" x14ac:dyDescent="0.3">
      <c r="A21" s="73" t="s">
        <v>333</v>
      </c>
      <c r="B21" s="73">
        <v>15</v>
      </c>
      <c r="C21" s="73" t="s">
        <v>336</v>
      </c>
      <c r="D21" s="73">
        <v>1</v>
      </c>
      <c r="E21" s="73">
        <v>5</v>
      </c>
      <c r="F21" s="73">
        <v>18</v>
      </c>
      <c r="G21" s="73">
        <v>0</v>
      </c>
      <c r="H21" s="74">
        <v>0</v>
      </c>
      <c r="I21" s="74" t="s">
        <v>336</v>
      </c>
      <c r="J21" s="74" t="s">
        <v>336</v>
      </c>
      <c r="K21" s="74">
        <v>16</v>
      </c>
      <c r="L21" s="74" t="s">
        <v>336</v>
      </c>
      <c r="M21" s="74">
        <v>5</v>
      </c>
      <c r="N21" s="74" t="s">
        <v>336</v>
      </c>
      <c r="O21" s="74">
        <v>4</v>
      </c>
      <c r="P21" s="74">
        <v>14</v>
      </c>
    </row>
    <row r="22" spans="1:16" ht="15.75" thickTop="1" x14ac:dyDescent="0.25">
      <c r="A22" s="72" t="s">
        <v>341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5">
      <c r="A23" s="71" t="s">
        <v>342</v>
      </c>
      <c r="B23" s="68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  <c r="N23" s="67"/>
      <c r="O23" s="67"/>
      <c r="P23" s="67"/>
    </row>
    <row r="24" spans="1:16" x14ac:dyDescent="0.25">
      <c r="A24" s="66" t="s">
        <v>332</v>
      </c>
      <c r="B24" s="66">
        <v>4.7</v>
      </c>
      <c r="C24" s="66">
        <v>5.2</v>
      </c>
      <c r="D24" s="66">
        <v>5.0999999999999996</v>
      </c>
      <c r="E24" s="66">
        <v>5.5</v>
      </c>
      <c r="F24" s="66">
        <v>5.7</v>
      </c>
      <c r="G24" s="66">
        <v>5.8</v>
      </c>
      <c r="H24" s="67" t="s">
        <v>343</v>
      </c>
      <c r="I24" s="67">
        <v>6</v>
      </c>
      <c r="J24" s="67" t="s">
        <v>343</v>
      </c>
      <c r="K24" s="67">
        <v>4.3</v>
      </c>
      <c r="L24" s="67">
        <v>4.5999999999999996</v>
      </c>
      <c r="M24" s="67">
        <v>4.5999999999999996</v>
      </c>
      <c r="N24" s="67">
        <v>4.9000000000000004</v>
      </c>
      <c r="O24" s="67">
        <v>7.3</v>
      </c>
      <c r="P24" s="67">
        <v>5.2</v>
      </c>
    </row>
    <row r="25" spans="1:16" x14ac:dyDescent="0.25">
      <c r="A25" s="66" t="s">
        <v>333</v>
      </c>
      <c r="B25" s="66">
        <v>2</v>
      </c>
      <c r="C25" s="66">
        <v>2.5</v>
      </c>
      <c r="D25" s="66">
        <v>2.7</v>
      </c>
      <c r="E25" s="66">
        <v>1.6</v>
      </c>
      <c r="F25" s="66">
        <v>1.5</v>
      </c>
      <c r="G25" s="66">
        <v>2.2999999999999998</v>
      </c>
      <c r="H25" s="67" t="s">
        <v>343</v>
      </c>
      <c r="I25" s="67" t="s">
        <v>334</v>
      </c>
      <c r="J25" s="67" t="s">
        <v>343</v>
      </c>
      <c r="K25" s="67">
        <v>1.2</v>
      </c>
      <c r="L25" s="67">
        <v>0.3</v>
      </c>
      <c r="M25" s="67">
        <v>0.9</v>
      </c>
      <c r="N25" s="67">
        <v>2.7</v>
      </c>
      <c r="O25" s="67">
        <v>3.6</v>
      </c>
      <c r="P25" s="67">
        <v>1.9</v>
      </c>
    </row>
    <row r="26" spans="1:16" x14ac:dyDescent="0.25">
      <c r="A26" s="71" t="s">
        <v>344</v>
      </c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  <c r="N26" s="67"/>
      <c r="O26" s="67"/>
      <c r="P26" s="67"/>
    </row>
    <row r="27" spans="1:16" x14ac:dyDescent="0.25">
      <c r="A27" s="66" t="s">
        <v>332</v>
      </c>
      <c r="B27" s="66">
        <v>3.1</v>
      </c>
      <c r="C27" s="66">
        <v>3.4</v>
      </c>
      <c r="D27" s="66">
        <v>3.7</v>
      </c>
      <c r="E27" s="66">
        <v>3.5</v>
      </c>
      <c r="F27" s="66">
        <v>4.0999999999999996</v>
      </c>
      <c r="G27" s="66">
        <v>4.8</v>
      </c>
      <c r="H27" s="67" t="s">
        <v>343</v>
      </c>
      <c r="I27" s="67">
        <v>4.5</v>
      </c>
      <c r="J27" s="67" t="s">
        <v>343</v>
      </c>
      <c r="K27" s="67">
        <v>2.7</v>
      </c>
      <c r="L27" s="67">
        <v>2.7</v>
      </c>
      <c r="M27" s="67">
        <v>2.6</v>
      </c>
      <c r="N27" s="67">
        <v>3</v>
      </c>
      <c r="O27" s="67">
        <v>5.6</v>
      </c>
      <c r="P27" s="67">
        <v>3.4</v>
      </c>
    </row>
    <row r="28" spans="1:16" x14ac:dyDescent="0.25">
      <c r="A28" s="66" t="s">
        <v>333</v>
      </c>
      <c r="B28" s="66">
        <v>2.2999999999999998</v>
      </c>
      <c r="C28" s="66">
        <v>2.6</v>
      </c>
      <c r="D28" s="66">
        <v>2.2000000000000002</v>
      </c>
      <c r="E28" s="66">
        <v>1.2</v>
      </c>
      <c r="F28" s="66">
        <v>1.5</v>
      </c>
      <c r="G28" s="66">
        <v>1.6</v>
      </c>
      <c r="H28" s="67" t="s">
        <v>343</v>
      </c>
      <c r="I28" s="67" t="s">
        <v>334</v>
      </c>
      <c r="J28" s="67" t="s">
        <v>343</v>
      </c>
      <c r="K28" s="67">
        <v>1.2</v>
      </c>
      <c r="L28" s="67">
        <v>0.5</v>
      </c>
      <c r="M28" s="67">
        <v>1.1000000000000001</v>
      </c>
      <c r="N28" s="67">
        <v>2.8</v>
      </c>
      <c r="O28" s="67">
        <v>3.8</v>
      </c>
      <c r="P28" s="67">
        <v>1.9</v>
      </c>
    </row>
    <row r="29" spans="1:16" x14ac:dyDescent="0.25">
      <c r="A29" s="71" t="s">
        <v>345</v>
      </c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  <c r="N29" s="67"/>
      <c r="O29" s="67"/>
      <c r="P29" s="67"/>
    </row>
    <row r="30" spans="1:16" x14ac:dyDescent="0.25">
      <c r="A30" s="66" t="s">
        <v>332</v>
      </c>
      <c r="B30" s="66">
        <v>2.4</v>
      </c>
      <c r="C30" s="66">
        <v>2.2000000000000002</v>
      </c>
      <c r="D30" s="66" t="s">
        <v>336</v>
      </c>
      <c r="E30" s="66">
        <v>2.7</v>
      </c>
      <c r="F30" s="66" t="s">
        <v>336</v>
      </c>
      <c r="G30" s="66" t="s">
        <v>336</v>
      </c>
      <c r="H30" s="67" t="s">
        <v>343</v>
      </c>
      <c r="I30" s="67" t="s">
        <v>336</v>
      </c>
      <c r="J30" s="67" t="s">
        <v>343</v>
      </c>
      <c r="K30" s="67" t="s">
        <v>336</v>
      </c>
      <c r="L30" s="67" t="s">
        <v>336</v>
      </c>
      <c r="M30" s="67" t="s">
        <v>336</v>
      </c>
      <c r="N30" s="67" t="s">
        <v>336</v>
      </c>
      <c r="O30" s="67" t="s">
        <v>336</v>
      </c>
      <c r="P30" s="67">
        <v>2.5</v>
      </c>
    </row>
    <row r="31" spans="1:16" x14ac:dyDescent="0.25">
      <c r="A31" s="66" t="s">
        <v>333</v>
      </c>
      <c r="B31" s="66">
        <v>0.6</v>
      </c>
      <c r="C31" s="66" t="s">
        <v>334</v>
      </c>
      <c r="D31" s="66" t="s">
        <v>336</v>
      </c>
      <c r="E31" s="66">
        <v>1</v>
      </c>
      <c r="F31" s="66" t="s">
        <v>336</v>
      </c>
      <c r="G31" s="66" t="s">
        <v>336</v>
      </c>
      <c r="H31" s="67" t="s">
        <v>343</v>
      </c>
      <c r="I31" s="67" t="s">
        <v>336</v>
      </c>
      <c r="J31" s="67" t="s">
        <v>343</v>
      </c>
      <c r="K31" s="67" t="s">
        <v>336</v>
      </c>
      <c r="L31" s="67" t="s">
        <v>336</v>
      </c>
      <c r="M31" s="67" t="s">
        <v>336</v>
      </c>
      <c r="N31" s="67" t="s">
        <v>336</v>
      </c>
      <c r="O31" s="67" t="s">
        <v>336</v>
      </c>
      <c r="P31" s="67">
        <v>0.6</v>
      </c>
    </row>
    <row r="32" spans="1:16" x14ac:dyDescent="0.25">
      <c r="A32" s="71" t="s">
        <v>346</v>
      </c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</row>
    <row r="33" spans="1:16" x14ac:dyDescent="0.25">
      <c r="A33" s="66" t="s">
        <v>332</v>
      </c>
      <c r="B33" s="66">
        <v>1</v>
      </c>
      <c r="C33" s="66">
        <v>0.8</v>
      </c>
      <c r="D33" s="66" t="s">
        <v>336</v>
      </c>
      <c r="E33" s="66">
        <v>1.9</v>
      </c>
      <c r="F33" s="66" t="s">
        <v>336</v>
      </c>
      <c r="G33" s="66" t="s">
        <v>336</v>
      </c>
      <c r="H33" s="67" t="s">
        <v>343</v>
      </c>
      <c r="I33" s="67" t="s">
        <v>336</v>
      </c>
      <c r="J33" s="67" t="s">
        <v>343</v>
      </c>
      <c r="K33" s="67" t="s">
        <v>336</v>
      </c>
      <c r="L33" s="67" t="s">
        <v>336</v>
      </c>
      <c r="M33" s="67" t="s">
        <v>336</v>
      </c>
      <c r="N33" s="67" t="s">
        <v>336</v>
      </c>
      <c r="O33" s="67" t="s">
        <v>336</v>
      </c>
      <c r="P33" s="67">
        <v>1.3</v>
      </c>
    </row>
    <row r="34" spans="1:16" x14ac:dyDescent="0.25">
      <c r="A34" s="66" t="s">
        <v>333</v>
      </c>
      <c r="B34" s="66" t="s">
        <v>334</v>
      </c>
      <c r="C34" s="66" t="s">
        <v>334</v>
      </c>
      <c r="D34" s="66" t="s">
        <v>336</v>
      </c>
      <c r="E34" s="66">
        <v>0.5</v>
      </c>
      <c r="F34" s="66" t="s">
        <v>336</v>
      </c>
      <c r="G34" s="66" t="s">
        <v>336</v>
      </c>
      <c r="H34" s="67" t="s">
        <v>343</v>
      </c>
      <c r="I34" s="67" t="s">
        <v>336</v>
      </c>
      <c r="J34" s="67" t="s">
        <v>343</v>
      </c>
      <c r="K34" s="67" t="s">
        <v>336</v>
      </c>
      <c r="L34" s="67" t="s">
        <v>336</v>
      </c>
      <c r="M34" s="67" t="s">
        <v>336</v>
      </c>
      <c r="N34" s="67" t="s">
        <v>336</v>
      </c>
      <c r="O34" s="67" t="s">
        <v>336</v>
      </c>
      <c r="P34" s="67">
        <v>0.5</v>
      </c>
    </row>
    <row r="35" spans="1:16" x14ac:dyDescent="0.25">
      <c r="A35" s="71" t="s">
        <v>347</v>
      </c>
      <c r="B35" s="66"/>
      <c r="C35" s="66"/>
      <c r="D35" s="66"/>
      <c r="E35" s="66"/>
      <c r="F35" s="66"/>
      <c r="G35" s="66"/>
      <c r="H35" s="67"/>
      <c r="I35" s="67"/>
      <c r="J35" s="67"/>
      <c r="K35" s="67"/>
      <c r="L35" s="67"/>
      <c r="M35" s="67"/>
      <c r="N35" s="67"/>
      <c r="O35" s="67"/>
      <c r="P35" s="67"/>
    </row>
    <row r="36" spans="1:16" x14ac:dyDescent="0.25">
      <c r="A36" s="66" t="s">
        <v>332</v>
      </c>
      <c r="B36" s="66">
        <v>2.2000000000000002</v>
      </c>
      <c r="C36" s="66">
        <v>2.5</v>
      </c>
      <c r="D36" s="66">
        <v>3.3</v>
      </c>
      <c r="E36" s="66">
        <v>2.7</v>
      </c>
      <c r="F36" s="66">
        <v>3.6</v>
      </c>
      <c r="G36" s="66">
        <v>4.7</v>
      </c>
      <c r="H36" s="67" t="s">
        <v>343</v>
      </c>
      <c r="I36" s="67">
        <v>4</v>
      </c>
      <c r="J36" s="67" t="s">
        <v>343</v>
      </c>
      <c r="K36" s="67">
        <v>2.2999999999999998</v>
      </c>
      <c r="L36" s="67">
        <v>2.6</v>
      </c>
      <c r="M36" s="67">
        <v>2.6</v>
      </c>
      <c r="N36" s="67" t="s">
        <v>336</v>
      </c>
      <c r="O36" s="67" t="s">
        <v>336</v>
      </c>
      <c r="P36" s="67">
        <v>2.9</v>
      </c>
    </row>
    <row r="37" spans="1:16" x14ac:dyDescent="0.25">
      <c r="A37" s="66" t="s">
        <v>333</v>
      </c>
      <c r="B37" s="66">
        <v>0.5</v>
      </c>
      <c r="C37" s="66">
        <v>0.7</v>
      </c>
      <c r="D37" s="66">
        <v>0.9</v>
      </c>
      <c r="E37" s="66">
        <v>0.6</v>
      </c>
      <c r="F37" s="66">
        <v>1.8</v>
      </c>
      <c r="G37" s="66">
        <v>2.2999999999999998</v>
      </c>
      <c r="H37" s="67" t="s">
        <v>343</v>
      </c>
      <c r="I37" s="67" t="s">
        <v>334</v>
      </c>
      <c r="J37" s="67" t="s">
        <v>343</v>
      </c>
      <c r="K37" s="67">
        <v>0.5</v>
      </c>
      <c r="L37" s="67">
        <v>0.6</v>
      </c>
      <c r="M37" s="67">
        <v>0.9</v>
      </c>
      <c r="N37" s="67" t="s">
        <v>336</v>
      </c>
      <c r="O37" s="67" t="s">
        <v>336</v>
      </c>
      <c r="P37" s="67">
        <v>1.2</v>
      </c>
    </row>
    <row r="38" spans="1:16" x14ac:dyDescent="0.25">
      <c r="A38" s="71" t="s">
        <v>348</v>
      </c>
      <c r="B38" s="66"/>
      <c r="C38" s="66"/>
      <c r="D38" s="66"/>
      <c r="E38" s="66"/>
      <c r="F38" s="66"/>
      <c r="G38" s="66"/>
      <c r="H38" s="67"/>
      <c r="I38" s="67"/>
      <c r="J38" s="67"/>
      <c r="K38" s="67"/>
      <c r="L38" s="67"/>
      <c r="M38" s="67"/>
      <c r="N38" s="67"/>
      <c r="O38" s="67"/>
      <c r="P38" s="67"/>
    </row>
    <row r="39" spans="1:16" x14ac:dyDescent="0.25">
      <c r="A39" s="66" t="s">
        <v>332</v>
      </c>
      <c r="B39" s="66">
        <v>0.9</v>
      </c>
      <c r="C39" s="66">
        <v>1.2</v>
      </c>
      <c r="D39" s="66">
        <v>1.3</v>
      </c>
      <c r="E39" s="66">
        <v>1.7</v>
      </c>
      <c r="F39" s="66">
        <v>1.9</v>
      </c>
      <c r="G39" s="66">
        <v>2.4</v>
      </c>
      <c r="H39" s="67" t="s">
        <v>343</v>
      </c>
      <c r="I39" s="67">
        <v>1.5</v>
      </c>
      <c r="J39" s="67" t="s">
        <v>343</v>
      </c>
      <c r="K39" s="67">
        <v>0.9</v>
      </c>
      <c r="L39" s="67">
        <v>1</v>
      </c>
      <c r="M39" s="67">
        <v>1.2</v>
      </c>
      <c r="N39" s="67" t="s">
        <v>336</v>
      </c>
      <c r="O39" s="67" t="s">
        <v>336</v>
      </c>
      <c r="P39" s="67">
        <v>1.3</v>
      </c>
    </row>
    <row r="40" spans="1:16" x14ac:dyDescent="0.25">
      <c r="A40" s="66" t="s">
        <v>333</v>
      </c>
      <c r="B40" s="66">
        <v>0.2</v>
      </c>
      <c r="C40" s="66">
        <v>0.4</v>
      </c>
      <c r="D40" s="66">
        <v>0.3</v>
      </c>
      <c r="E40" s="66">
        <v>0.2</v>
      </c>
      <c r="F40" s="66">
        <v>0.8</v>
      </c>
      <c r="G40" s="66">
        <v>1</v>
      </c>
      <c r="H40" s="67" t="s">
        <v>343</v>
      </c>
      <c r="I40" s="67" t="s">
        <v>334</v>
      </c>
      <c r="J40" s="67" t="s">
        <v>343</v>
      </c>
      <c r="K40" s="67">
        <v>0.2</v>
      </c>
      <c r="L40" s="67" t="s">
        <v>334</v>
      </c>
      <c r="M40" s="67">
        <v>0.2</v>
      </c>
      <c r="N40" s="67" t="s">
        <v>336</v>
      </c>
      <c r="O40" s="67" t="s">
        <v>336</v>
      </c>
      <c r="P40" s="67">
        <v>0.6</v>
      </c>
    </row>
    <row r="41" spans="1:16" x14ac:dyDescent="0.25">
      <c r="A41" s="71" t="s">
        <v>349</v>
      </c>
      <c r="B41" s="66"/>
      <c r="C41" s="66"/>
      <c r="D41" s="66"/>
      <c r="E41" s="66"/>
      <c r="F41" s="66"/>
      <c r="G41" s="66"/>
      <c r="H41" s="67"/>
      <c r="I41" s="67"/>
      <c r="J41" s="67"/>
      <c r="K41" s="67"/>
      <c r="L41" s="67"/>
      <c r="M41" s="67"/>
      <c r="N41" s="67"/>
      <c r="O41" s="67"/>
      <c r="P41" s="67"/>
    </row>
    <row r="42" spans="1:16" x14ac:dyDescent="0.25">
      <c r="A42" s="66" t="s">
        <v>332</v>
      </c>
      <c r="B42" s="66" t="s">
        <v>336</v>
      </c>
      <c r="C42" s="66">
        <v>4.5999999999999996</v>
      </c>
      <c r="D42" s="66" t="s">
        <v>336</v>
      </c>
      <c r="E42" s="66">
        <v>3.8</v>
      </c>
      <c r="F42" s="66" t="s">
        <v>336</v>
      </c>
      <c r="G42" s="66">
        <v>5</v>
      </c>
      <c r="H42" s="67" t="s">
        <v>343</v>
      </c>
      <c r="I42" s="67" t="s">
        <v>336</v>
      </c>
      <c r="J42" s="67" t="s">
        <v>343</v>
      </c>
      <c r="K42" s="67" t="s">
        <v>336</v>
      </c>
      <c r="L42" s="67">
        <v>5.8</v>
      </c>
      <c r="M42" s="67">
        <v>2.9</v>
      </c>
      <c r="N42" s="67">
        <v>2.9</v>
      </c>
      <c r="O42" s="67">
        <v>3.5</v>
      </c>
      <c r="P42" s="67">
        <v>3.5</v>
      </c>
    </row>
    <row r="43" spans="1:16" x14ac:dyDescent="0.25">
      <c r="A43" s="66" t="s">
        <v>333</v>
      </c>
      <c r="B43" s="66" t="s">
        <v>336</v>
      </c>
      <c r="C43" s="66">
        <v>0.6</v>
      </c>
      <c r="D43" s="66" t="s">
        <v>336</v>
      </c>
      <c r="E43" s="66">
        <v>0.4</v>
      </c>
      <c r="F43" s="66" t="s">
        <v>336</v>
      </c>
      <c r="G43" s="66" t="s">
        <v>334</v>
      </c>
      <c r="H43" s="67" t="s">
        <v>343</v>
      </c>
      <c r="I43" s="67" t="s">
        <v>336</v>
      </c>
      <c r="J43" s="67" t="s">
        <v>343</v>
      </c>
      <c r="K43" s="67" t="s">
        <v>336</v>
      </c>
      <c r="L43" s="67">
        <v>1.8</v>
      </c>
      <c r="M43" s="67">
        <v>0.3</v>
      </c>
      <c r="N43" s="67">
        <v>0.5</v>
      </c>
      <c r="O43" s="67">
        <v>0.6</v>
      </c>
      <c r="P43" s="67">
        <v>1.1000000000000001</v>
      </c>
    </row>
    <row r="44" spans="1:16" x14ac:dyDescent="0.25">
      <c r="A44" s="71" t="s">
        <v>350</v>
      </c>
      <c r="B44" s="66"/>
      <c r="C44" s="66"/>
      <c r="D44" s="66"/>
      <c r="E44" s="66"/>
      <c r="F44" s="66"/>
      <c r="G44" s="66"/>
      <c r="H44" s="67"/>
      <c r="I44" s="67"/>
      <c r="J44" s="67"/>
      <c r="K44" s="67"/>
      <c r="L44" s="67"/>
      <c r="M44" s="67"/>
      <c r="N44" s="67"/>
      <c r="O44" s="67"/>
      <c r="P44" s="67"/>
    </row>
    <row r="45" spans="1:16" x14ac:dyDescent="0.25">
      <c r="A45" s="66" t="s">
        <v>332</v>
      </c>
      <c r="B45" s="66" t="s">
        <v>336</v>
      </c>
      <c r="C45" s="66">
        <v>2</v>
      </c>
      <c r="D45" s="66" t="s">
        <v>336</v>
      </c>
      <c r="E45" s="66">
        <v>2</v>
      </c>
      <c r="F45" s="66" t="s">
        <v>336</v>
      </c>
      <c r="G45" s="66">
        <v>3</v>
      </c>
      <c r="H45" s="67" t="s">
        <v>343</v>
      </c>
      <c r="I45" s="67" t="s">
        <v>336</v>
      </c>
      <c r="J45" s="67" t="s">
        <v>343</v>
      </c>
      <c r="K45" s="67" t="s">
        <v>336</v>
      </c>
      <c r="L45" s="67">
        <v>2</v>
      </c>
      <c r="M45" s="67">
        <v>1.7</v>
      </c>
      <c r="N45" s="67">
        <v>1.5</v>
      </c>
      <c r="O45" s="67">
        <v>1.3</v>
      </c>
      <c r="P45" s="67">
        <v>1.7</v>
      </c>
    </row>
    <row r="46" spans="1:16" x14ac:dyDescent="0.25">
      <c r="A46" s="66" t="s">
        <v>333</v>
      </c>
      <c r="B46" s="66" t="s">
        <v>336</v>
      </c>
      <c r="C46" s="66" t="s">
        <v>334</v>
      </c>
      <c r="D46" s="66" t="s">
        <v>336</v>
      </c>
      <c r="E46" s="66">
        <v>0</v>
      </c>
      <c r="F46" s="66" t="s">
        <v>336</v>
      </c>
      <c r="G46" s="66" t="s">
        <v>334</v>
      </c>
      <c r="H46" s="67" t="s">
        <v>343</v>
      </c>
      <c r="I46" s="67" t="s">
        <v>336</v>
      </c>
      <c r="J46" s="67" t="s">
        <v>343</v>
      </c>
      <c r="K46" s="67" t="s">
        <v>336</v>
      </c>
      <c r="L46" s="67" t="s">
        <v>334</v>
      </c>
      <c r="M46" s="67">
        <v>0.4</v>
      </c>
      <c r="N46" s="67">
        <v>0.5</v>
      </c>
      <c r="O46" s="67">
        <v>1.3</v>
      </c>
      <c r="P46" s="67">
        <v>0.5</v>
      </c>
    </row>
    <row r="47" spans="1:16" x14ac:dyDescent="0.25">
      <c r="A47" s="71" t="s">
        <v>351</v>
      </c>
      <c r="B47" s="66"/>
      <c r="C47" s="66"/>
      <c r="D47" s="66"/>
      <c r="E47" s="66"/>
      <c r="F47" s="66"/>
      <c r="G47" s="66"/>
      <c r="H47" s="67"/>
      <c r="I47" s="67"/>
      <c r="J47" s="67"/>
      <c r="K47" s="67"/>
      <c r="L47" s="67"/>
      <c r="M47" s="67"/>
      <c r="N47" s="67"/>
      <c r="O47" s="67"/>
      <c r="P47" s="67"/>
    </row>
    <row r="48" spans="1:16" x14ac:dyDescent="0.25">
      <c r="A48" s="66" t="s">
        <v>332</v>
      </c>
      <c r="B48" s="66" t="s">
        <v>336</v>
      </c>
      <c r="C48" s="66" t="s">
        <v>336</v>
      </c>
      <c r="D48" s="66" t="s">
        <v>336</v>
      </c>
      <c r="E48" s="66">
        <v>7</v>
      </c>
      <c r="F48" s="66" t="s">
        <v>336</v>
      </c>
      <c r="G48" s="66" t="s">
        <v>336</v>
      </c>
      <c r="H48" s="67" t="s">
        <v>343</v>
      </c>
      <c r="I48" s="67" t="s">
        <v>336</v>
      </c>
      <c r="J48" s="67" t="s">
        <v>343</v>
      </c>
      <c r="K48" s="67" t="s">
        <v>336</v>
      </c>
      <c r="L48" s="67" t="s">
        <v>336</v>
      </c>
      <c r="M48" s="67">
        <v>5</v>
      </c>
      <c r="N48" s="67" t="s">
        <v>336</v>
      </c>
      <c r="O48" s="67" t="s">
        <v>336</v>
      </c>
      <c r="P48" s="67">
        <v>6</v>
      </c>
    </row>
    <row r="49" spans="1:16" x14ac:dyDescent="0.25">
      <c r="A49" s="66" t="s">
        <v>333</v>
      </c>
      <c r="B49" s="66" t="s">
        <v>336</v>
      </c>
      <c r="C49" s="66" t="s">
        <v>336</v>
      </c>
      <c r="D49" s="66" t="s">
        <v>336</v>
      </c>
      <c r="E49" s="66" t="s">
        <v>334</v>
      </c>
      <c r="F49" s="66" t="s">
        <v>336</v>
      </c>
      <c r="G49" s="66" t="s">
        <v>336</v>
      </c>
      <c r="H49" s="67" t="s">
        <v>343</v>
      </c>
      <c r="I49" s="67" t="s">
        <v>336</v>
      </c>
      <c r="J49" s="67" t="s">
        <v>343</v>
      </c>
      <c r="K49" s="67" t="s">
        <v>336</v>
      </c>
      <c r="L49" s="67" t="s">
        <v>336</v>
      </c>
      <c r="M49" s="67" t="s">
        <v>334</v>
      </c>
      <c r="N49" s="67" t="s">
        <v>336</v>
      </c>
      <c r="O49" s="67" t="s">
        <v>336</v>
      </c>
      <c r="P49" s="67">
        <v>1.4</v>
      </c>
    </row>
    <row r="50" spans="1:16" x14ac:dyDescent="0.25">
      <c r="A50" s="71" t="s">
        <v>352</v>
      </c>
      <c r="B50" s="66"/>
      <c r="C50" s="66"/>
      <c r="D50" s="66"/>
      <c r="E50" s="66"/>
      <c r="F50" s="66"/>
      <c r="G50" s="66"/>
      <c r="H50" s="67"/>
      <c r="I50" s="67"/>
      <c r="J50" s="67"/>
      <c r="K50" s="67"/>
      <c r="L50" s="67"/>
      <c r="M50" s="67"/>
      <c r="N50" s="67"/>
      <c r="O50" s="67"/>
      <c r="P50" s="67"/>
    </row>
    <row r="51" spans="1:16" x14ac:dyDescent="0.25">
      <c r="A51" s="66" t="s">
        <v>332</v>
      </c>
      <c r="B51" s="66" t="s">
        <v>336</v>
      </c>
      <c r="C51" s="66" t="s">
        <v>336</v>
      </c>
      <c r="D51" s="66" t="s">
        <v>336</v>
      </c>
      <c r="E51" s="66">
        <v>3</v>
      </c>
      <c r="F51" s="66" t="s">
        <v>336</v>
      </c>
      <c r="G51" s="66" t="s">
        <v>336</v>
      </c>
      <c r="H51" s="67" t="s">
        <v>343</v>
      </c>
      <c r="I51" s="67" t="s">
        <v>336</v>
      </c>
      <c r="J51" s="67" t="s">
        <v>343</v>
      </c>
      <c r="K51" s="67" t="s">
        <v>336</v>
      </c>
      <c r="L51" s="67" t="s">
        <v>336</v>
      </c>
      <c r="M51" s="67">
        <v>3</v>
      </c>
      <c r="N51" s="67" t="s">
        <v>336</v>
      </c>
      <c r="O51" s="67" t="s">
        <v>336</v>
      </c>
      <c r="P51" s="67">
        <v>3</v>
      </c>
    </row>
    <row r="52" spans="1:16" x14ac:dyDescent="0.25">
      <c r="A52" s="66" t="s">
        <v>333</v>
      </c>
      <c r="B52" s="66" t="s">
        <v>336</v>
      </c>
      <c r="C52" s="66" t="s">
        <v>336</v>
      </c>
      <c r="D52" s="66" t="s">
        <v>336</v>
      </c>
      <c r="E52" s="66" t="s">
        <v>334</v>
      </c>
      <c r="F52" s="66" t="s">
        <v>336</v>
      </c>
      <c r="G52" s="66" t="s">
        <v>336</v>
      </c>
      <c r="H52" s="67" t="s">
        <v>343</v>
      </c>
      <c r="I52" s="67" t="s">
        <v>336</v>
      </c>
      <c r="J52" s="67" t="s">
        <v>343</v>
      </c>
      <c r="K52" s="67" t="s">
        <v>336</v>
      </c>
      <c r="L52" s="67" t="s">
        <v>336</v>
      </c>
      <c r="M52" s="67" t="s">
        <v>334</v>
      </c>
      <c r="N52" s="67" t="s">
        <v>336</v>
      </c>
      <c r="O52" s="67" t="s">
        <v>336</v>
      </c>
      <c r="P52" s="67">
        <v>0</v>
      </c>
    </row>
    <row r="53" spans="1:16" x14ac:dyDescent="0.25">
      <c r="A53" s="71" t="s">
        <v>353</v>
      </c>
      <c r="B53" s="66"/>
      <c r="C53" s="66"/>
      <c r="D53" s="66"/>
      <c r="E53" s="66"/>
      <c r="F53" s="66"/>
      <c r="G53" s="66"/>
      <c r="H53" s="67"/>
      <c r="I53" s="67"/>
      <c r="J53" s="67"/>
      <c r="K53" s="67"/>
      <c r="L53" s="67"/>
      <c r="M53" s="67"/>
      <c r="N53" s="67"/>
      <c r="O53" s="67"/>
      <c r="P53" s="67"/>
    </row>
    <row r="54" spans="1:16" x14ac:dyDescent="0.25">
      <c r="A54" s="66" t="s">
        <v>332</v>
      </c>
      <c r="B54" s="66">
        <v>1.8</v>
      </c>
      <c r="C54" s="66" t="s">
        <v>336</v>
      </c>
      <c r="D54" s="66">
        <v>2.2999999999999998</v>
      </c>
      <c r="E54" s="66">
        <v>2.1</v>
      </c>
      <c r="F54" s="66">
        <v>4.2</v>
      </c>
      <c r="G54" s="66">
        <v>1.4</v>
      </c>
      <c r="H54" s="67" t="s">
        <v>343</v>
      </c>
      <c r="I54" s="67" t="s">
        <v>336</v>
      </c>
      <c r="J54" s="67" t="s">
        <v>343</v>
      </c>
      <c r="K54" s="67">
        <v>1.9</v>
      </c>
      <c r="L54" s="67" t="s">
        <v>336</v>
      </c>
      <c r="M54" s="67">
        <v>0.6</v>
      </c>
      <c r="N54" s="67" t="s">
        <v>336</v>
      </c>
      <c r="O54" s="67">
        <v>1.8</v>
      </c>
      <c r="P54" s="67">
        <v>2</v>
      </c>
    </row>
    <row r="55" spans="1:16" ht="15.75" thickBot="1" x14ac:dyDescent="0.3">
      <c r="A55" s="66" t="s">
        <v>333</v>
      </c>
      <c r="B55" s="66">
        <v>1.3</v>
      </c>
      <c r="C55" s="66" t="s">
        <v>336</v>
      </c>
      <c r="D55" s="66">
        <v>2.5</v>
      </c>
      <c r="E55" s="66">
        <v>1.7</v>
      </c>
      <c r="F55" s="66">
        <v>1</v>
      </c>
      <c r="G55" s="66" t="s">
        <v>334</v>
      </c>
      <c r="H55" s="67" t="s">
        <v>343</v>
      </c>
      <c r="I55" s="67" t="s">
        <v>336</v>
      </c>
      <c r="J55" s="67" t="s">
        <v>343</v>
      </c>
      <c r="K55" s="67">
        <v>1.8</v>
      </c>
      <c r="L55" s="67" t="s">
        <v>336</v>
      </c>
      <c r="M55" s="67">
        <v>0.3</v>
      </c>
      <c r="N55" s="67" t="s">
        <v>336</v>
      </c>
      <c r="O55" s="67">
        <v>0.3</v>
      </c>
      <c r="P55" s="67">
        <v>1.6</v>
      </c>
    </row>
    <row r="56" spans="1:16" x14ac:dyDescent="0.25">
      <c r="A56" s="78" t="s">
        <v>354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 x14ac:dyDescent="0.25">
      <c r="A57" s="71" t="s">
        <v>355</v>
      </c>
      <c r="B57" s="66"/>
      <c r="C57" s="66"/>
      <c r="D57" s="66"/>
      <c r="E57" s="66"/>
      <c r="F57" s="66"/>
      <c r="G57" s="66"/>
      <c r="H57" s="67"/>
      <c r="I57" s="67"/>
      <c r="J57" s="67"/>
      <c r="K57" s="67"/>
      <c r="L57" s="67"/>
      <c r="M57" s="67"/>
      <c r="N57" s="67"/>
      <c r="O57" s="67"/>
      <c r="P57" s="67"/>
    </row>
    <row r="58" spans="1:16" x14ac:dyDescent="0.25">
      <c r="A58" s="66" t="s">
        <v>332</v>
      </c>
      <c r="B58" s="66">
        <v>115.8</v>
      </c>
      <c r="C58" s="66">
        <v>105.5</v>
      </c>
      <c r="D58" s="66">
        <v>90</v>
      </c>
      <c r="E58" s="66">
        <v>113.5</v>
      </c>
      <c r="F58" s="66">
        <v>95</v>
      </c>
      <c r="G58" s="66">
        <v>87</v>
      </c>
      <c r="H58" s="67">
        <v>70</v>
      </c>
      <c r="I58" s="67">
        <v>80</v>
      </c>
      <c r="J58" s="67">
        <v>90</v>
      </c>
      <c r="K58" s="67">
        <v>77</v>
      </c>
      <c r="L58" s="67">
        <v>100</v>
      </c>
      <c r="M58" s="67">
        <v>93.5</v>
      </c>
      <c r="N58" s="67">
        <v>81</v>
      </c>
      <c r="O58" s="67">
        <v>94</v>
      </c>
      <c r="P58" s="67">
        <v>100.6</v>
      </c>
    </row>
    <row r="59" spans="1:16" x14ac:dyDescent="0.25">
      <c r="A59" s="66" t="s">
        <v>333</v>
      </c>
      <c r="B59" s="66">
        <v>15.5</v>
      </c>
      <c r="C59" s="66">
        <v>17.7</v>
      </c>
      <c r="D59" s="66" t="s">
        <v>334</v>
      </c>
      <c r="E59" s="66">
        <v>19.100000000000001</v>
      </c>
      <c r="F59" s="66" t="s">
        <v>334</v>
      </c>
      <c r="G59" s="66" t="s">
        <v>334</v>
      </c>
      <c r="H59" s="67" t="s">
        <v>334</v>
      </c>
      <c r="I59" s="67" t="s">
        <v>334</v>
      </c>
      <c r="J59" s="67" t="s">
        <v>334</v>
      </c>
      <c r="K59" s="67" t="s">
        <v>334</v>
      </c>
      <c r="L59" s="67" t="s">
        <v>334</v>
      </c>
      <c r="M59" s="67">
        <v>16.3</v>
      </c>
      <c r="N59" s="67" t="s">
        <v>334</v>
      </c>
      <c r="O59" s="67" t="s">
        <v>334</v>
      </c>
      <c r="P59" s="67">
        <v>18.3</v>
      </c>
    </row>
    <row r="60" spans="1:16" x14ac:dyDescent="0.25">
      <c r="A60" s="80" t="s">
        <v>356</v>
      </c>
      <c r="B60" s="80"/>
      <c r="C60" s="80"/>
      <c r="D60" s="81"/>
      <c r="E60" s="81"/>
      <c r="F60" s="81"/>
      <c r="G60" s="81"/>
      <c r="H60" s="81"/>
      <c r="I60" s="67"/>
      <c r="J60" s="81"/>
      <c r="K60" s="81"/>
      <c r="L60" s="81"/>
      <c r="M60" s="81"/>
      <c r="N60" s="81"/>
      <c r="O60" s="81"/>
      <c r="P60" s="67"/>
    </row>
    <row r="61" spans="1:16" x14ac:dyDescent="0.25">
      <c r="A61" s="66" t="s">
        <v>332</v>
      </c>
      <c r="B61" s="66">
        <v>3.3</v>
      </c>
      <c r="C61" s="66">
        <v>4.8</v>
      </c>
      <c r="D61" s="66" t="s">
        <v>343</v>
      </c>
      <c r="E61" s="66">
        <v>3.9</v>
      </c>
      <c r="F61" s="66">
        <v>4.5999999999999996</v>
      </c>
      <c r="G61" s="66">
        <v>4.3</v>
      </c>
      <c r="H61" s="67" t="s">
        <v>343</v>
      </c>
      <c r="I61" s="67" t="s">
        <v>343</v>
      </c>
      <c r="J61" s="67" t="s">
        <v>343</v>
      </c>
      <c r="K61" s="67">
        <v>3.6</v>
      </c>
      <c r="L61" s="67">
        <v>3</v>
      </c>
      <c r="M61" s="67">
        <v>4.0999999999999996</v>
      </c>
      <c r="N61" s="67">
        <v>4.7</v>
      </c>
      <c r="O61" s="67">
        <v>4.5</v>
      </c>
      <c r="P61" s="67">
        <v>3.8</v>
      </c>
    </row>
    <row r="62" spans="1:16" x14ac:dyDescent="0.25">
      <c r="A62" s="66" t="s">
        <v>333</v>
      </c>
      <c r="B62" s="66">
        <v>0.7</v>
      </c>
      <c r="C62" s="66">
        <v>0.4</v>
      </c>
      <c r="D62" s="66" t="s">
        <v>343</v>
      </c>
      <c r="E62" s="66">
        <v>0.3</v>
      </c>
      <c r="F62" s="66" t="s">
        <v>334</v>
      </c>
      <c r="G62" s="66" t="s">
        <v>334</v>
      </c>
      <c r="H62" s="67" t="s">
        <v>343</v>
      </c>
      <c r="I62" s="67" t="s">
        <v>343</v>
      </c>
      <c r="J62" s="67" t="s">
        <v>343</v>
      </c>
      <c r="K62" s="67" t="s">
        <v>334</v>
      </c>
      <c r="L62" s="67" t="s">
        <v>334</v>
      </c>
      <c r="M62" s="67">
        <v>1.3</v>
      </c>
      <c r="N62" s="67" t="s">
        <v>334</v>
      </c>
      <c r="O62" s="67" t="s">
        <v>334</v>
      </c>
      <c r="P62" s="67">
        <v>0.8</v>
      </c>
    </row>
    <row r="63" spans="1:16" x14ac:dyDescent="0.25">
      <c r="A63" s="71" t="s">
        <v>357</v>
      </c>
      <c r="B63" s="66"/>
      <c r="C63" s="66"/>
      <c r="D63" s="66"/>
      <c r="E63" s="66"/>
      <c r="F63" s="66"/>
      <c r="G63" s="66"/>
      <c r="H63" s="67"/>
      <c r="I63" s="67"/>
      <c r="J63" s="67"/>
      <c r="K63" s="67"/>
      <c r="L63" s="67"/>
      <c r="M63" s="67"/>
      <c r="N63" s="67"/>
      <c r="O63" s="67"/>
      <c r="P63" s="67"/>
    </row>
    <row r="64" spans="1:16" x14ac:dyDescent="0.25">
      <c r="A64" s="66" t="s">
        <v>332</v>
      </c>
      <c r="B64" s="66">
        <v>4.3</v>
      </c>
      <c r="C64" s="66">
        <v>6</v>
      </c>
      <c r="D64" s="66" t="s">
        <v>343</v>
      </c>
      <c r="E64" s="66">
        <v>4.8</v>
      </c>
      <c r="F64" s="66">
        <v>5</v>
      </c>
      <c r="G64" s="66">
        <v>6.2</v>
      </c>
      <c r="H64" s="67" t="s">
        <v>343</v>
      </c>
      <c r="I64" s="67" t="s">
        <v>343</v>
      </c>
      <c r="J64" s="67" t="s">
        <v>343</v>
      </c>
      <c r="K64" s="67">
        <v>3.8</v>
      </c>
      <c r="L64" s="67">
        <v>3.8</v>
      </c>
      <c r="M64" s="67">
        <v>5.3</v>
      </c>
      <c r="N64" s="67">
        <v>5.5</v>
      </c>
      <c r="O64" s="67">
        <v>5</v>
      </c>
      <c r="P64" s="67">
        <v>4.8</v>
      </c>
    </row>
    <row r="65" spans="1:16" x14ac:dyDescent="0.25">
      <c r="A65" s="66" t="s">
        <v>333</v>
      </c>
      <c r="B65" s="66">
        <v>1.1000000000000001</v>
      </c>
      <c r="C65" s="66">
        <v>0.2</v>
      </c>
      <c r="D65" s="66" t="s">
        <v>343</v>
      </c>
      <c r="E65" s="66">
        <v>0.3</v>
      </c>
      <c r="F65" s="66" t="s">
        <v>334</v>
      </c>
      <c r="G65" s="66" t="s">
        <v>334</v>
      </c>
      <c r="H65" s="67" t="s">
        <v>343</v>
      </c>
      <c r="I65" s="67" t="s">
        <v>343</v>
      </c>
      <c r="J65" s="67" t="s">
        <v>343</v>
      </c>
      <c r="K65" s="67" t="s">
        <v>334</v>
      </c>
      <c r="L65" s="67" t="s">
        <v>334</v>
      </c>
      <c r="M65" s="67">
        <v>1</v>
      </c>
      <c r="N65" s="67" t="s">
        <v>334</v>
      </c>
      <c r="O65" s="67" t="s">
        <v>334</v>
      </c>
      <c r="P65" s="67">
        <v>1</v>
      </c>
    </row>
    <row r="66" spans="1:16" x14ac:dyDescent="0.25">
      <c r="A66" s="71" t="s">
        <v>358</v>
      </c>
      <c r="B66" s="66"/>
      <c r="C66" s="66"/>
      <c r="D66" s="66"/>
      <c r="E66" s="66"/>
      <c r="F66" s="66"/>
      <c r="G66" s="66"/>
      <c r="H66" s="67"/>
      <c r="I66" s="67"/>
      <c r="J66" s="67"/>
      <c r="K66" s="67"/>
      <c r="L66" s="67"/>
      <c r="M66" s="67"/>
      <c r="N66" s="67"/>
      <c r="O66" s="67"/>
      <c r="P66" s="67"/>
    </row>
    <row r="67" spans="1:16" x14ac:dyDescent="0.25">
      <c r="A67" s="66" t="s">
        <v>332</v>
      </c>
      <c r="B67" s="66">
        <v>35.6</v>
      </c>
      <c r="C67" s="66">
        <v>22.4</v>
      </c>
      <c r="D67" s="66" t="s">
        <v>343</v>
      </c>
      <c r="E67" s="66">
        <v>29.7</v>
      </c>
      <c r="F67" s="66">
        <v>20.7</v>
      </c>
      <c r="G67" s="66">
        <v>20.399999999999999</v>
      </c>
      <c r="H67" s="67" t="s">
        <v>343</v>
      </c>
      <c r="I67" s="67" t="s">
        <v>343</v>
      </c>
      <c r="J67" s="67" t="s">
        <v>343</v>
      </c>
      <c r="K67" s="67">
        <v>21.6</v>
      </c>
      <c r="L67" s="67">
        <v>33</v>
      </c>
      <c r="M67" s="67">
        <v>24.8</v>
      </c>
      <c r="N67" s="67">
        <v>17.399999999999999</v>
      </c>
      <c r="O67" s="67">
        <v>20.7</v>
      </c>
      <c r="P67" s="67">
        <v>28.6</v>
      </c>
    </row>
    <row r="68" spans="1:16" x14ac:dyDescent="0.25">
      <c r="A68" s="66" t="s">
        <v>333</v>
      </c>
      <c r="B68" s="66">
        <v>7.1</v>
      </c>
      <c r="C68" s="66">
        <v>5.4</v>
      </c>
      <c r="D68" s="66" t="s">
        <v>343</v>
      </c>
      <c r="E68" s="66">
        <v>7</v>
      </c>
      <c r="F68" s="66" t="s">
        <v>334</v>
      </c>
      <c r="G68" s="66" t="s">
        <v>334</v>
      </c>
      <c r="H68" s="67" t="s">
        <v>343</v>
      </c>
      <c r="I68" s="67" t="s">
        <v>343</v>
      </c>
      <c r="J68" s="67" t="s">
        <v>343</v>
      </c>
      <c r="K68" s="67" t="s">
        <v>334</v>
      </c>
      <c r="L68" s="67" t="s">
        <v>334</v>
      </c>
      <c r="M68" s="67">
        <v>11.8</v>
      </c>
      <c r="N68" s="67" t="s">
        <v>334</v>
      </c>
      <c r="O68" s="67" t="s">
        <v>334</v>
      </c>
      <c r="P68" s="67">
        <v>8.6999999999999993</v>
      </c>
    </row>
    <row r="69" spans="1:16" x14ac:dyDescent="0.25">
      <c r="A69" s="71" t="s">
        <v>359</v>
      </c>
      <c r="B69" s="66"/>
      <c r="C69" s="66"/>
      <c r="D69" s="66"/>
      <c r="E69" s="66"/>
      <c r="F69" s="66"/>
      <c r="G69" s="66"/>
      <c r="H69" s="67"/>
      <c r="I69" s="67"/>
      <c r="J69" s="67"/>
      <c r="K69" s="67"/>
      <c r="L69" s="67"/>
      <c r="M69" s="67"/>
      <c r="N69" s="67"/>
      <c r="O69" s="67"/>
      <c r="P69" s="67"/>
    </row>
    <row r="70" spans="1:16" x14ac:dyDescent="0.25">
      <c r="A70" s="66" t="s">
        <v>332</v>
      </c>
      <c r="B70" s="66">
        <v>487.5</v>
      </c>
      <c r="C70" s="66">
        <v>165</v>
      </c>
      <c r="D70" s="66">
        <v>350</v>
      </c>
      <c r="E70" s="66">
        <v>172.5</v>
      </c>
      <c r="F70" s="66">
        <v>450</v>
      </c>
      <c r="G70" s="66">
        <v>300</v>
      </c>
      <c r="H70" s="67">
        <v>100</v>
      </c>
      <c r="I70" s="67">
        <v>140</v>
      </c>
      <c r="J70" s="67">
        <v>120</v>
      </c>
      <c r="K70" s="67">
        <v>390</v>
      </c>
      <c r="L70" s="67">
        <v>260</v>
      </c>
      <c r="M70" s="67">
        <v>182.5</v>
      </c>
      <c r="N70" s="67">
        <v>150</v>
      </c>
      <c r="O70" s="67">
        <v>150</v>
      </c>
      <c r="P70" s="67">
        <v>332</v>
      </c>
    </row>
    <row r="71" spans="1:16" ht="15.75" thickBot="1" x14ac:dyDescent="0.3">
      <c r="A71" s="66" t="s">
        <v>333</v>
      </c>
      <c r="B71" s="66">
        <v>186.6</v>
      </c>
      <c r="C71" s="66">
        <v>63.6</v>
      </c>
      <c r="D71" s="66" t="s">
        <v>334</v>
      </c>
      <c r="E71" s="66">
        <v>74.2</v>
      </c>
      <c r="F71" s="66" t="s">
        <v>334</v>
      </c>
      <c r="G71" s="66" t="s">
        <v>334</v>
      </c>
      <c r="H71" s="67" t="s">
        <v>334</v>
      </c>
      <c r="I71" s="67" t="s">
        <v>334</v>
      </c>
      <c r="J71" s="67" t="s">
        <v>334</v>
      </c>
      <c r="K71" s="67" t="s">
        <v>334</v>
      </c>
      <c r="L71" s="67" t="s">
        <v>334</v>
      </c>
      <c r="M71" s="67">
        <v>95.5</v>
      </c>
      <c r="N71" s="67" t="s">
        <v>334</v>
      </c>
      <c r="O71" s="67" t="s">
        <v>334</v>
      </c>
      <c r="P71" s="67">
        <v>191.5</v>
      </c>
    </row>
    <row r="72" spans="1:16" x14ac:dyDescent="0.25">
      <c r="A72" s="78" t="s">
        <v>360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1:16" x14ac:dyDescent="0.25">
      <c r="A73" s="68" t="s">
        <v>331</v>
      </c>
      <c r="B73" s="66">
        <v>21</v>
      </c>
      <c r="C73" s="66">
        <v>17</v>
      </c>
      <c r="D73" s="66">
        <v>24</v>
      </c>
      <c r="E73" s="66">
        <v>12</v>
      </c>
      <c r="F73" s="66">
        <v>7</v>
      </c>
      <c r="G73" s="66">
        <v>7</v>
      </c>
      <c r="H73" s="67">
        <v>15</v>
      </c>
      <c r="I73" s="67">
        <v>6</v>
      </c>
      <c r="J73" s="67">
        <v>19</v>
      </c>
      <c r="K73" s="67">
        <v>13</v>
      </c>
      <c r="L73" s="67">
        <v>8</v>
      </c>
      <c r="M73" s="67">
        <v>7</v>
      </c>
      <c r="N73" s="67">
        <v>12</v>
      </c>
      <c r="O73" s="67">
        <v>8</v>
      </c>
      <c r="P73" s="67">
        <v>12</v>
      </c>
    </row>
    <row r="74" spans="1:16" x14ac:dyDescent="0.25">
      <c r="A74" s="68" t="s">
        <v>335</v>
      </c>
      <c r="B74" s="66">
        <v>29</v>
      </c>
      <c r="C74" s="66">
        <v>4</v>
      </c>
      <c r="D74" s="66">
        <v>0</v>
      </c>
      <c r="E74" s="66">
        <v>6</v>
      </c>
      <c r="F74" s="66">
        <v>0</v>
      </c>
      <c r="G74" s="66">
        <v>0</v>
      </c>
      <c r="H74" s="67" t="s">
        <v>343</v>
      </c>
      <c r="I74" s="67">
        <v>0</v>
      </c>
      <c r="J74" s="67" t="s">
        <v>343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4</v>
      </c>
    </row>
    <row r="75" spans="1:16" x14ac:dyDescent="0.25">
      <c r="A75" s="68" t="s">
        <v>337</v>
      </c>
      <c r="B75" s="66">
        <v>36</v>
      </c>
      <c r="C75" s="66">
        <v>22</v>
      </c>
      <c r="D75" s="66">
        <v>75</v>
      </c>
      <c r="E75" s="66">
        <v>58</v>
      </c>
      <c r="F75" s="66">
        <v>70</v>
      </c>
      <c r="G75" s="66">
        <v>86</v>
      </c>
      <c r="H75" s="67">
        <v>83</v>
      </c>
      <c r="I75" s="67">
        <v>94</v>
      </c>
      <c r="J75" s="67">
        <v>81</v>
      </c>
      <c r="K75" s="67">
        <v>74</v>
      </c>
      <c r="L75" s="67">
        <v>52</v>
      </c>
      <c r="M75" s="67">
        <v>43</v>
      </c>
      <c r="N75" s="67">
        <v>0</v>
      </c>
      <c r="O75" s="67">
        <v>0</v>
      </c>
      <c r="P75" s="67">
        <v>56</v>
      </c>
    </row>
    <row r="76" spans="1:16" x14ac:dyDescent="0.25">
      <c r="A76" s="68" t="s">
        <v>338</v>
      </c>
      <c r="B76" s="66">
        <v>0</v>
      </c>
      <c r="C76" s="66">
        <v>57</v>
      </c>
      <c r="D76" s="66">
        <v>0</v>
      </c>
      <c r="E76" s="66">
        <v>6</v>
      </c>
      <c r="F76" s="66">
        <v>0</v>
      </c>
      <c r="G76" s="66">
        <v>6</v>
      </c>
      <c r="H76" s="67" t="s">
        <v>343</v>
      </c>
      <c r="I76" s="67">
        <v>0</v>
      </c>
      <c r="J76" s="67" t="s">
        <v>343</v>
      </c>
      <c r="K76" s="67">
        <v>0</v>
      </c>
      <c r="L76" s="67">
        <v>40</v>
      </c>
      <c r="M76" s="67">
        <v>44</v>
      </c>
      <c r="N76" s="67">
        <v>88</v>
      </c>
      <c r="O76" s="67">
        <v>87</v>
      </c>
      <c r="P76" s="67">
        <v>21</v>
      </c>
    </row>
    <row r="77" spans="1:16" x14ac:dyDescent="0.25">
      <c r="A77" s="68" t="s">
        <v>339</v>
      </c>
      <c r="B77" s="66">
        <v>0</v>
      </c>
      <c r="C77" s="66">
        <v>0</v>
      </c>
      <c r="D77" s="66">
        <v>0</v>
      </c>
      <c r="E77" s="66">
        <v>12</v>
      </c>
      <c r="F77" s="66">
        <v>0</v>
      </c>
      <c r="G77" s="66">
        <v>0</v>
      </c>
      <c r="H77" s="67" t="s">
        <v>343</v>
      </c>
      <c r="I77" s="67">
        <v>0</v>
      </c>
      <c r="J77" s="67" t="s">
        <v>343</v>
      </c>
      <c r="K77" s="67">
        <v>0</v>
      </c>
      <c r="L77" s="67">
        <v>0</v>
      </c>
      <c r="M77" s="67">
        <v>3</v>
      </c>
      <c r="N77" s="67">
        <v>0</v>
      </c>
      <c r="O77" s="67">
        <v>0</v>
      </c>
      <c r="P77" s="67">
        <v>2</v>
      </c>
    </row>
    <row r="78" spans="1:16" x14ac:dyDescent="0.25">
      <c r="A78" s="68" t="s">
        <v>361</v>
      </c>
      <c r="B78" s="66">
        <v>14</v>
      </c>
      <c r="C78" s="66">
        <v>0</v>
      </c>
      <c r="D78" s="66">
        <v>1</v>
      </c>
      <c r="E78" s="66">
        <v>7</v>
      </c>
      <c r="F78" s="66">
        <v>22</v>
      </c>
      <c r="G78" s="66">
        <v>1</v>
      </c>
      <c r="H78" s="67">
        <v>1</v>
      </c>
      <c r="I78" s="67">
        <v>0</v>
      </c>
      <c r="J78" s="67" t="s">
        <v>343</v>
      </c>
      <c r="K78" s="67">
        <v>10</v>
      </c>
      <c r="L78" s="67">
        <v>0</v>
      </c>
      <c r="M78" s="67">
        <v>4</v>
      </c>
      <c r="N78" s="67">
        <v>0</v>
      </c>
      <c r="O78" s="67">
        <v>6</v>
      </c>
      <c r="P78" s="67">
        <v>6</v>
      </c>
    </row>
    <row r="79" spans="1:16" ht="15.75" thickBot="1" x14ac:dyDescent="0.3">
      <c r="A79" s="68" t="s">
        <v>362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7" t="s">
        <v>343</v>
      </c>
      <c r="I79" s="67">
        <v>0</v>
      </c>
      <c r="J79" s="67" t="s">
        <v>343</v>
      </c>
      <c r="K79" s="67">
        <v>3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</row>
    <row r="80" spans="1:16" x14ac:dyDescent="0.25">
      <c r="A80" s="78" t="s">
        <v>363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16" x14ac:dyDescent="0.25">
      <c r="A81" s="71" t="s">
        <v>364</v>
      </c>
      <c r="B81" s="66">
        <v>6.7</v>
      </c>
      <c r="C81" s="66">
        <v>5.8</v>
      </c>
      <c r="D81" s="66">
        <v>3.9</v>
      </c>
      <c r="E81" s="66">
        <v>7.1</v>
      </c>
      <c r="F81" s="66">
        <v>5</v>
      </c>
      <c r="G81" s="66">
        <v>5.2</v>
      </c>
      <c r="H81" s="67">
        <v>9.9</v>
      </c>
      <c r="I81" s="67">
        <v>1.9</v>
      </c>
      <c r="J81" s="67">
        <v>8.5</v>
      </c>
      <c r="K81" s="67">
        <v>5.7</v>
      </c>
      <c r="L81" s="67">
        <v>5.8</v>
      </c>
      <c r="M81" s="67">
        <v>6.8</v>
      </c>
      <c r="N81" s="67">
        <v>10.1</v>
      </c>
      <c r="O81" s="67">
        <v>6.1</v>
      </c>
      <c r="P81" s="67">
        <v>6.4</v>
      </c>
    </row>
    <row r="82" spans="1:16" x14ac:dyDescent="0.25">
      <c r="A82" s="71" t="s">
        <v>365</v>
      </c>
      <c r="B82" s="66"/>
      <c r="C82" s="66"/>
      <c r="D82" s="66"/>
      <c r="E82" s="66"/>
      <c r="F82" s="66"/>
      <c r="G82" s="66"/>
      <c r="H82" s="67"/>
      <c r="I82" s="67"/>
      <c r="J82" s="67"/>
      <c r="K82" s="67"/>
      <c r="L82" s="67"/>
      <c r="M82" s="67"/>
      <c r="N82" s="67"/>
      <c r="O82" s="67"/>
      <c r="P82" s="67"/>
    </row>
    <row r="83" spans="1:16" x14ac:dyDescent="0.25">
      <c r="A83" s="67" t="s">
        <v>366</v>
      </c>
      <c r="B83" s="66">
        <v>50</v>
      </c>
      <c r="C83" s="66">
        <v>60</v>
      </c>
      <c r="D83" s="66">
        <v>50</v>
      </c>
      <c r="E83" s="66">
        <v>29</v>
      </c>
      <c r="F83" s="66">
        <v>33</v>
      </c>
      <c r="G83" s="66">
        <v>0</v>
      </c>
      <c r="H83" s="67" t="s">
        <v>343</v>
      </c>
      <c r="I83" s="67">
        <v>0</v>
      </c>
      <c r="J83" s="67" t="s">
        <v>343</v>
      </c>
      <c r="K83" s="67">
        <v>57</v>
      </c>
      <c r="L83" s="67">
        <v>67</v>
      </c>
      <c r="M83" s="67">
        <v>71</v>
      </c>
      <c r="N83" s="67">
        <v>67</v>
      </c>
      <c r="O83" s="67">
        <v>33</v>
      </c>
      <c r="P83" s="67">
        <v>49</v>
      </c>
    </row>
    <row r="84" spans="1:16" x14ac:dyDescent="0.25">
      <c r="A84" s="67" t="s">
        <v>367</v>
      </c>
      <c r="B84" s="66">
        <v>25</v>
      </c>
      <c r="C84" s="66">
        <v>0</v>
      </c>
      <c r="D84" s="66">
        <v>50</v>
      </c>
      <c r="E84" s="66">
        <v>57</v>
      </c>
      <c r="F84" s="66">
        <v>67</v>
      </c>
      <c r="G84" s="66">
        <v>100</v>
      </c>
      <c r="H84" s="67" t="s">
        <v>343</v>
      </c>
      <c r="I84" s="67">
        <v>100</v>
      </c>
      <c r="J84" s="67" t="s">
        <v>343</v>
      </c>
      <c r="K84" s="67">
        <v>43</v>
      </c>
      <c r="L84" s="67">
        <v>33</v>
      </c>
      <c r="M84" s="67">
        <v>29</v>
      </c>
      <c r="N84" s="67">
        <v>0</v>
      </c>
      <c r="O84" s="67">
        <v>33</v>
      </c>
      <c r="P84" s="67">
        <v>38</v>
      </c>
    </row>
    <row r="85" spans="1:16" x14ac:dyDescent="0.25">
      <c r="A85" s="67" t="s">
        <v>368</v>
      </c>
      <c r="B85" s="66">
        <v>25</v>
      </c>
      <c r="C85" s="66">
        <v>40</v>
      </c>
      <c r="D85" s="66">
        <v>0</v>
      </c>
      <c r="E85" s="66">
        <v>14</v>
      </c>
      <c r="F85" s="66">
        <v>0</v>
      </c>
      <c r="G85" s="66">
        <v>0</v>
      </c>
      <c r="H85" s="67" t="s">
        <v>343</v>
      </c>
      <c r="I85" s="67">
        <v>0</v>
      </c>
      <c r="J85" s="67" t="s">
        <v>343</v>
      </c>
      <c r="K85" s="67">
        <v>0</v>
      </c>
      <c r="L85" s="67">
        <v>0</v>
      </c>
      <c r="M85" s="67">
        <v>0</v>
      </c>
      <c r="N85" s="67">
        <v>33</v>
      </c>
      <c r="O85" s="67">
        <v>33</v>
      </c>
      <c r="P85" s="67">
        <v>13</v>
      </c>
    </row>
    <row r="86" spans="1:16" x14ac:dyDescent="0.25">
      <c r="A86" s="67" t="s">
        <v>369</v>
      </c>
      <c r="B86" s="66">
        <v>0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7" t="s">
        <v>343</v>
      </c>
      <c r="I86" s="67">
        <v>0</v>
      </c>
      <c r="J86" s="67" t="s">
        <v>343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</row>
    <row r="87" spans="1:16" x14ac:dyDescent="0.25">
      <c r="A87" s="71" t="s">
        <v>370</v>
      </c>
      <c r="B87" s="66">
        <v>0.6</v>
      </c>
      <c r="C87" s="66">
        <v>0.7</v>
      </c>
      <c r="D87" s="66">
        <v>0.7</v>
      </c>
      <c r="E87" s="66">
        <v>0.8</v>
      </c>
      <c r="F87" s="66">
        <v>0.8</v>
      </c>
      <c r="G87" s="66">
        <v>0.8</v>
      </c>
      <c r="H87" s="67">
        <v>1</v>
      </c>
      <c r="I87" s="67">
        <v>0.5</v>
      </c>
      <c r="J87" s="67">
        <v>0.6</v>
      </c>
      <c r="K87" s="67">
        <v>0.9</v>
      </c>
      <c r="L87" s="67">
        <v>0.8</v>
      </c>
      <c r="M87" s="67">
        <v>0.6</v>
      </c>
      <c r="N87" s="67">
        <v>1</v>
      </c>
      <c r="O87" s="67">
        <v>1</v>
      </c>
      <c r="P87" s="67">
        <v>0.8</v>
      </c>
    </row>
    <row r="88" spans="1:16" ht="30.75" thickBot="1" x14ac:dyDescent="0.3">
      <c r="A88" s="79" t="s">
        <v>371</v>
      </c>
      <c r="B88" s="66">
        <v>9</v>
      </c>
      <c r="C88" s="66">
        <v>10</v>
      </c>
      <c r="D88" s="66">
        <v>15</v>
      </c>
      <c r="E88" s="66">
        <v>8</v>
      </c>
      <c r="F88" s="66">
        <v>12</v>
      </c>
      <c r="G88" s="66">
        <v>11</v>
      </c>
      <c r="H88" s="67">
        <v>6</v>
      </c>
      <c r="I88" s="67">
        <v>31</v>
      </c>
      <c r="J88" s="67">
        <v>7</v>
      </c>
      <c r="K88" s="67">
        <v>10</v>
      </c>
      <c r="L88" s="67">
        <v>10</v>
      </c>
      <c r="M88" s="67">
        <v>9</v>
      </c>
      <c r="N88" s="67">
        <v>6</v>
      </c>
      <c r="O88" s="67">
        <v>10</v>
      </c>
      <c r="P88" s="67">
        <v>9</v>
      </c>
    </row>
    <row r="89" spans="1:16" x14ac:dyDescent="0.25">
      <c r="A89" s="78" t="s">
        <v>372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1:16" x14ac:dyDescent="0.25">
      <c r="A90" s="71" t="s">
        <v>407</v>
      </c>
      <c r="B90" s="66">
        <v>55</v>
      </c>
      <c r="C90" s="66">
        <v>42</v>
      </c>
      <c r="D90" s="66">
        <v>44</v>
      </c>
      <c r="E90" s="66">
        <v>89</v>
      </c>
      <c r="F90" s="66">
        <v>58</v>
      </c>
      <c r="G90" s="66">
        <v>50</v>
      </c>
      <c r="H90" s="67" t="s">
        <v>343</v>
      </c>
      <c r="I90" s="67">
        <v>63</v>
      </c>
      <c r="J90" s="67" t="s">
        <v>343</v>
      </c>
      <c r="K90" s="67">
        <v>233</v>
      </c>
      <c r="L90" s="67">
        <v>30</v>
      </c>
      <c r="M90" s="67">
        <v>108</v>
      </c>
      <c r="N90" s="67">
        <v>20</v>
      </c>
      <c r="O90" s="67">
        <v>58</v>
      </c>
      <c r="P90" s="67">
        <v>850</v>
      </c>
    </row>
    <row r="91" spans="1:16" x14ac:dyDescent="0.25">
      <c r="A91" s="69" t="s">
        <v>373</v>
      </c>
      <c r="B91" s="66">
        <v>12</v>
      </c>
      <c r="C91" s="66">
        <v>5</v>
      </c>
      <c r="D91" s="66">
        <v>9</v>
      </c>
      <c r="E91" s="66">
        <v>8</v>
      </c>
      <c r="F91" s="66">
        <v>5</v>
      </c>
      <c r="G91" s="66">
        <v>9</v>
      </c>
      <c r="H91" s="67" t="s">
        <v>343</v>
      </c>
      <c r="I91" s="67">
        <v>2</v>
      </c>
      <c r="J91" s="67" t="s">
        <v>343</v>
      </c>
      <c r="K91" s="67">
        <v>48</v>
      </c>
      <c r="L91" s="67">
        <v>6</v>
      </c>
      <c r="M91" s="67">
        <v>14</v>
      </c>
      <c r="N91" s="67">
        <v>6</v>
      </c>
      <c r="O91" s="67">
        <v>7</v>
      </c>
      <c r="P91" s="67">
        <v>131</v>
      </c>
    </row>
    <row r="92" spans="1:16" x14ac:dyDescent="0.25">
      <c r="A92" s="66" t="s">
        <v>374</v>
      </c>
      <c r="B92" s="66">
        <v>17</v>
      </c>
      <c r="C92" s="66">
        <v>12</v>
      </c>
      <c r="D92" s="66">
        <v>6</v>
      </c>
      <c r="E92" s="66">
        <v>19</v>
      </c>
      <c r="F92" s="66">
        <v>13</v>
      </c>
      <c r="G92" s="66">
        <v>12</v>
      </c>
      <c r="H92" s="67" t="s">
        <v>343</v>
      </c>
      <c r="I92" s="67">
        <v>8</v>
      </c>
      <c r="J92" s="67" t="s">
        <v>343</v>
      </c>
      <c r="K92" s="67">
        <v>65</v>
      </c>
      <c r="L92" s="67">
        <v>10</v>
      </c>
      <c r="M92" s="67">
        <v>23</v>
      </c>
      <c r="N92" s="67">
        <v>4</v>
      </c>
      <c r="O92" s="67">
        <v>17</v>
      </c>
      <c r="P92" s="67">
        <v>206</v>
      </c>
    </row>
    <row r="93" spans="1:16" x14ac:dyDescent="0.25">
      <c r="A93" s="69" t="s">
        <v>375</v>
      </c>
      <c r="B93" s="66">
        <v>26</v>
      </c>
      <c r="C93" s="66">
        <v>25</v>
      </c>
      <c r="D93" s="66">
        <v>29</v>
      </c>
      <c r="E93" s="66">
        <v>62</v>
      </c>
      <c r="F93" s="66">
        <v>40</v>
      </c>
      <c r="G93" s="66">
        <v>29</v>
      </c>
      <c r="H93" s="67" t="s">
        <v>343</v>
      </c>
      <c r="I93" s="67">
        <v>53</v>
      </c>
      <c r="J93" s="67" t="s">
        <v>343</v>
      </c>
      <c r="K93" s="67">
        <v>120</v>
      </c>
      <c r="L93" s="67">
        <v>14</v>
      </c>
      <c r="M93" s="67">
        <v>71</v>
      </c>
      <c r="N93" s="67">
        <v>10</v>
      </c>
      <c r="O93" s="67">
        <v>34</v>
      </c>
      <c r="P93" s="67">
        <v>513</v>
      </c>
    </row>
    <row r="94" spans="1:16" x14ac:dyDescent="0.25">
      <c r="A94" s="71" t="s">
        <v>376</v>
      </c>
      <c r="B94" s="66"/>
      <c r="C94" s="66"/>
      <c r="D94" s="66"/>
      <c r="E94" s="66"/>
      <c r="F94" s="66"/>
      <c r="G94" s="66"/>
      <c r="H94" s="67"/>
      <c r="I94" s="67"/>
      <c r="J94" s="67"/>
      <c r="K94" s="67"/>
      <c r="L94" s="67"/>
      <c r="M94" s="67"/>
      <c r="N94" s="67"/>
      <c r="O94" s="67"/>
      <c r="P94" s="67"/>
    </row>
    <row r="95" spans="1:16" x14ac:dyDescent="0.25">
      <c r="A95" s="68" t="s">
        <v>25</v>
      </c>
      <c r="B95" s="66">
        <v>74</v>
      </c>
      <c r="C95" s="66">
        <v>49</v>
      </c>
      <c r="D95" s="66">
        <v>85</v>
      </c>
      <c r="E95" s="66">
        <v>80</v>
      </c>
      <c r="F95" s="66">
        <v>98</v>
      </c>
      <c r="G95" s="66">
        <v>87</v>
      </c>
      <c r="H95" s="67" t="s">
        <v>343</v>
      </c>
      <c r="I95" s="67">
        <v>119</v>
      </c>
      <c r="J95" s="67" t="s">
        <v>343</v>
      </c>
      <c r="K95" s="67">
        <v>189</v>
      </c>
      <c r="L95" s="67">
        <v>58</v>
      </c>
      <c r="M95" s="67">
        <v>104</v>
      </c>
      <c r="N95" s="67">
        <v>67</v>
      </c>
      <c r="O95" s="67">
        <v>89</v>
      </c>
      <c r="P95" s="67">
        <v>83</v>
      </c>
    </row>
    <row r="96" spans="1:16" x14ac:dyDescent="0.25">
      <c r="A96" s="66" t="s">
        <v>375</v>
      </c>
      <c r="B96" s="66">
        <v>35</v>
      </c>
      <c r="C96" s="66">
        <v>29</v>
      </c>
      <c r="D96" s="66">
        <v>56</v>
      </c>
      <c r="E96" s="66">
        <v>55</v>
      </c>
      <c r="F96" s="66">
        <v>67</v>
      </c>
      <c r="G96" s="66">
        <v>50</v>
      </c>
      <c r="H96" s="67"/>
      <c r="I96" s="67">
        <v>100</v>
      </c>
      <c r="J96" s="67"/>
      <c r="K96" s="67">
        <v>97</v>
      </c>
      <c r="L96" s="67">
        <v>27</v>
      </c>
      <c r="M96" s="67">
        <v>69</v>
      </c>
      <c r="N96" s="67">
        <v>34</v>
      </c>
      <c r="O96" s="67">
        <v>52</v>
      </c>
      <c r="P96" s="67">
        <v>50</v>
      </c>
    </row>
    <row r="97" spans="1:16" x14ac:dyDescent="0.25">
      <c r="A97" s="66" t="s">
        <v>374</v>
      </c>
      <c r="B97" s="66">
        <v>23</v>
      </c>
      <c r="C97" s="66">
        <v>14</v>
      </c>
      <c r="D97" s="66">
        <v>12</v>
      </c>
      <c r="E97" s="66">
        <v>17</v>
      </c>
      <c r="F97" s="66">
        <v>22</v>
      </c>
      <c r="G97" s="66">
        <v>21</v>
      </c>
      <c r="H97" s="67">
        <v>0</v>
      </c>
      <c r="I97" s="67">
        <v>15</v>
      </c>
      <c r="J97" s="67">
        <v>0</v>
      </c>
      <c r="K97" s="67">
        <v>53</v>
      </c>
      <c r="L97" s="67">
        <v>19</v>
      </c>
      <c r="M97" s="67">
        <v>22</v>
      </c>
      <c r="N97" s="67">
        <v>13</v>
      </c>
      <c r="O97" s="67">
        <v>26</v>
      </c>
      <c r="P97" s="67">
        <v>20</v>
      </c>
    </row>
    <row r="98" spans="1:16" ht="15.75" thickBot="1" x14ac:dyDescent="0.3">
      <c r="A98" s="66" t="s">
        <v>373</v>
      </c>
      <c r="B98" s="66">
        <v>16</v>
      </c>
      <c r="C98" s="66">
        <v>6</v>
      </c>
      <c r="D98" s="66">
        <v>17</v>
      </c>
      <c r="E98" s="66">
        <v>7</v>
      </c>
      <c r="F98" s="66">
        <v>8</v>
      </c>
      <c r="G98" s="66">
        <v>16</v>
      </c>
      <c r="H98" s="67">
        <v>0</v>
      </c>
      <c r="I98" s="67">
        <v>4</v>
      </c>
      <c r="J98" s="67">
        <v>0</v>
      </c>
      <c r="K98" s="67">
        <v>39</v>
      </c>
      <c r="L98" s="67">
        <v>12</v>
      </c>
      <c r="M98" s="67">
        <v>14</v>
      </c>
      <c r="N98" s="67">
        <v>20</v>
      </c>
      <c r="O98" s="67">
        <v>11</v>
      </c>
      <c r="P98" s="67">
        <v>13</v>
      </c>
    </row>
    <row r="99" spans="1:16" x14ac:dyDescent="0.25">
      <c r="A99" s="78" t="s">
        <v>377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1:16" ht="15.75" thickBot="1" x14ac:dyDescent="0.3">
      <c r="A100" s="66" t="s">
        <v>378</v>
      </c>
      <c r="B100" s="66">
        <v>1.5</v>
      </c>
      <c r="C100" s="66">
        <v>4.4000000000000004</v>
      </c>
      <c r="D100" s="66">
        <v>0</v>
      </c>
      <c r="E100" s="66">
        <v>0</v>
      </c>
      <c r="F100" s="66">
        <v>0</v>
      </c>
      <c r="G100" s="66">
        <v>0</v>
      </c>
      <c r="H100" s="67" t="s">
        <v>343</v>
      </c>
      <c r="I100" s="67" t="s">
        <v>343</v>
      </c>
      <c r="J100" s="67" t="s">
        <v>343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0.4</v>
      </c>
    </row>
    <row r="101" spans="1:16" x14ac:dyDescent="0.25">
      <c r="A101" s="78" t="s">
        <v>379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1:16" x14ac:dyDescent="0.25">
      <c r="A102" s="71" t="s">
        <v>25</v>
      </c>
      <c r="B102" s="66"/>
      <c r="C102" s="66"/>
      <c r="D102" s="66"/>
      <c r="E102" s="66"/>
      <c r="F102" s="66"/>
      <c r="G102" s="66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1:16" x14ac:dyDescent="0.25">
      <c r="A103" s="66" t="s">
        <v>380</v>
      </c>
      <c r="B103" s="66">
        <v>25</v>
      </c>
      <c r="C103" s="66">
        <v>3</v>
      </c>
      <c r="D103" s="66">
        <v>10</v>
      </c>
      <c r="E103" s="66">
        <v>5</v>
      </c>
      <c r="F103" s="66">
        <v>5</v>
      </c>
      <c r="G103" s="66">
        <v>0</v>
      </c>
      <c r="H103" s="67" t="s">
        <v>343</v>
      </c>
      <c r="I103" s="67" t="s">
        <v>343</v>
      </c>
      <c r="J103" s="67" t="s">
        <v>343</v>
      </c>
      <c r="K103" s="67">
        <v>5</v>
      </c>
      <c r="L103" s="67">
        <v>0</v>
      </c>
      <c r="M103" s="67">
        <v>0</v>
      </c>
      <c r="N103" s="67">
        <v>5</v>
      </c>
      <c r="O103" s="67">
        <v>10</v>
      </c>
      <c r="P103" s="67">
        <v>10</v>
      </c>
    </row>
    <row r="104" spans="1:16" x14ac:dyDescent="0.25">
      <c r="A104" s="66" t="s">
        <v>381</v>
      </c>
      <c r="B104" s="66">
        <v>40</v>
      </c>
      <c r="C104" s="66">
        <v>20</v>
      </c>
      <c r="D104" s="66">
        <v>50</v>
      </c>
      <c r="E104" s="66">
        <v>13</v>
      </c>
      <c r="F104" s="66">
        <v>20</v>
      </c>
      <c r="G104" s="66">
        <v>10</v>
      </c>
      <c r="H104" s="67" t="s">
        <v>343</v>
      </c>
      <c r="I104" s="67" t="s">
        <v>343</v>
      </c>
      <c r="J104" s="67" t="s">
        <v>343</v>
      </c>
      <c r="K104" s="67">
        <v>35</v>
      </c>
      <c r="L104" s="67">
        <v>50</v>
      </c>
      <c r="M104" s="67">
        <v>23</v>
      </c>
      <c r="N104" s="67">
        <v>15</v>
      </c>
      <c r="O104" s="67">
        <v>25</v>
      </c>
      <c r="P104" s="67">
        <v>25</v>
      </c>
    </row>
    <row r="105" spans="1:16" x14ac:dyDescent="0.25">
      <c r="A105" s="66" t="s">
        <v>382</v>
      </c>
      <c r="B105" s="66">
        <v>30</v>
      </c>
      <c r="C105" s="66">
        <v>38</v>
      </c>
      <c r="D105" s="66">
        <v>30</v>
      </c>
      <c r="E105" s="66">
        <v>55</v>
      </c>
      <c r="F105" s="66">
        <v>60</v>
      </c>
      <c r="G105" s="66">
        <v>20</v>
      </c>
      <c r="H105" s="67" t="s">
        <v>343</v>
      </c>
      <c r="I105" s="67" t="s">
        <v>343</v>
      </c>
      <c r="J105" s="67" t="s">
        <v>343</v>
      </c>
      <c r="K105" s="67">
        <v>60</v>
      </c>
      <c r="L105" s="67">
        <v>35</v>
      </c>
      <c r="M105" s="67">
        <v>50</v>
      </c>
      <c r="N105" s="67">
        <v>65</v>
      </c>
      <c r="O105" s="67">
        <v>40</v>
      </c>
      <c r="P105" s="67">
        <v>40</v>
      </c>
    </row>
    <row r="106" spans="1:16" x14ac:dyDescent="0.25">
      <c r="A106" s="66" t="s">
        <v>383</v>
      </c>
      <c r="B106" s="66">
        <v>5</v>
      </c>
      <c r="C106" s="66">
        <v>40</v>
      </c>
      <c r="D106" s="66">
        <v>10</v>
      </c>
      <c r="E106" s="66">
        <v>28</v>
      </c>
      <c r="F106" s="66">
        <v>15</v>
      </c>
      <c r="G106" s="66">
        <v>65</v>
      </c>
      <c r="H106" s="67" t="s">
        <v>343</v>
      </c>
      <c r="I106" s="67" t="s">
        <v>343</v>
      </c>
      <c r="J106" s="67" t="s">
        <v>343</v>
      </c>
      <c r="K106" s="67">
        <v>0</v>
      </c>
      <c r="L106" s="67">
        <v>10</v>
      </c>
      <c r="M106" s="67">
        <v>13</v>
      </c>
      <c r="N106" s="67">
        <v>15</v>
      </c>
      <c r="O106" s="67">
        <v>10</v>
      </c>
      <c r="P106" s="67">
        <v>10</v>
      </c>
    </row>
    <row r="107" spans="1:16" x14ac:dyDescent="0.25">
      <c r="A107" s="66" t="s">
        <v>384</v>
      </c>
      <c r="B107" s="66">
        <v>0</v>
      </c>
      <c r="C107" s="66">
        <v>0</v>
      </c>
      <c r="D107" s="66">
        <v>0</v>
      </c>
      <c r="E107" s="66">
        <v>0</v>
      </c>
      <c r="F107" s="66">
        <v>0</v>
      </c>
      <c r="G107" s="66">
        <v>5</v>
      </c>
      <c r="H107" s="67" t="s">
        <v>343</v>
      </c>
      <c r="I107" s="67" t="s">
        <v>343</v>
      </c>
      <c r="J107" s="67" t="s">
        <v>343</v>
      </c>
      <c r="K107" s="67">
        <v>0</v>
      </c>
      <c r="L107" s="67">
        <v>5</v>
      </c>
      <c r="M107" s="67">
        <v>15</v>
      </c>
      <c r="N107" s="67">
        <v>0</v>
      </c>
      <c r="O107" s="67">
        <v>15</v>
      </c>
      <c r="P107" s="67">
        <v>15</v>
      </c>
    </row>
    <row r="108" spans="1:16" x14ac:dyDescent="0.25">
      <c r="A108" s="71" t="s">
        <v>385</v>
      </c>
      <c r="B108" s="66"/>
      <c r="C108" s="66"/>
      <c r="D108" s="66"/>
      <c r="E108" s="66"/>
      <c r="F108" s="66"/>
      <c r="G108" s="66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x14ac:dyDescent="0.25">
      <c r="A109" s="66" t="s">
        <v>380</v>
      </c>
      <c r="B109" s="66">
        <v>30</v>
      </c>
      <c r="C109" s="66">
        <v>5</v>
      </c>
      <c r="D109" s="66" t="s">
        <v>343</v>
      </c>
      <c r="E109" s="66">
        <v>0</v>
      </c>
      <c r="F109" s="66">
        <v>10</v>
      </c>
      <c r="G109" s="66">
        <v>0</v>
      </c>
      <c r="H109" s="67" t="s">
        <v>343</v>
      </c>
      <c r="I109" s="67" t="s">
        <v>343</v>
      </c>
      <c r="J109" s="67" t="s">
        <v>343</v>
      </c>
      <c r="K109" s="67">
        <v>0</v>
      </c>
      <c r="L109" s="67">
        <v>0</v>
      </c>
      <c r="M109" s="67">
        <v>0</v>
      </c>
      <c r="N109" s="67">
        <v>0</v>
      </c>
      <c r="O109" s="67">
        <v>10</v>
      </c>
      <c r="P109" s="67">
        <v>10</v>
      </c>
    </row>
    <row r="110" spans="1:16" x14ac:dyDescent="0.25">
      <c r="A110" s="66" t="s">
        <v>381</v>
      </c>
      <c r="B110" s="66">
        <v>20</v>
      </c>
      <c r="C110" s="66">
        <v>10</v>
      </c>
      <c r="D110" s="66" t="s">
        <v>343</v>
      </c>
      <c r="E110" s="66">
        <v>15</v>
      </c>
      <c r="F110" s="66">
        <v>20</v>
      </c>
      <c r="G110" s="66">
        <v>10</v>
      </c>
      <c r="H110" s="67" t="s">
        <v>343</v>
      </c>
      <c r="I110" s="67" t="s">
        <v>343</v>
      </c>
      <c r="J110" s="67" t="s">
        <v>343</v>
      </c>
      <c r="K110" s="67">
        <v>30</v>
      </c>
      <c r="L110" s="67">
        <v>70</v>
      </c>
      <c r="M110" s="67">
        <v>15</v>
      </c>
      <c r="N110" s="67">
        <v>20</v>
      </c>
      <c r="O110" s="67">
        <v>30</v>
      </c>
      <c r="P110" s="67">
        <v>30</v>
      </c>
    </row>
    <row r="111" spans="1:16" x14ac:dyDescent="0.25">
      <c r="A111" s="66" t="s">
        <v>382</v>
      </c>
      <c r="B111" s="66">
        <v>50</v>
      </c>
      <c r="C111" s="66">
        <v>15</v>
      </c>
      <c r="D111" s="66" t="s">
        <v>343</v>
      </c>
      <c r="E111" s="66">
        <v>70</v>
      </c>
      <c r="F111" s="66">
        <v>50</v>
      </c>
      <c r="G111" s="66">
        <v>20</v>
      </c>
      <c r="H111" s="67" t="s">
        <v>343</v>
      </c>
      <c r="I111" s="67" t="s">
        <v>343</v>
      </c>
      <c r="J111" s="67" t="s">
        <v>343</v>
      </c>
      <c r="K111" s="67">
        <v>70</v>
      </c>
      <c r="L111" s="67">
        <v>20</v>
      </c>
      <c r="M111" s="67">
        <v>60</v>
      </c>
      <c r="N111" s="67">
        <v>60</v>
      </c>
      <c r="O111" s="67">
        <v>50</v>
      </c>
      <c r="P111" s="67">
        <v>50</v>
      </c>
    </row>
    <row r="112" spans="1:16" x14ac:dyDescent="0.25">
      <c r="A112" s="66" t="s">
        <v>383</v>
      </c>
      <c r="B112" s="66">
        <v>0</v>
      </c>
      <c r="C112" s="66">
        <v>70</v>
      </c>
      <c r="D112" s="66" t="s">
        <v>343</v>
      </c>
      <c r="E112" s="66">
        <v>15</v>
      </c>
      <c r="F112" s="66">
        <v>20</v>
      </c>
      <c r="G112" s="66">
        <v>70</v>
      </c>
      <c r="H112" s="67" t="s">
        <v>343</v>
      </c>
      <c r="I112" s="67" t="s">
        <v>343</v>
      </c>
      <c r="J112" s="67" t="s">
        <v>343</v>
      </c>
      <c r="K112" s="67">
        <v>0</v>
      </c>
      <c r="L112" s="67">
        <v>10</v>
      </c>
      <c r="M112" s="67">
        <v>15</v>
      </c>
      <c r="N112" s="67">
        <v>20</v>
      </c>
      <c r="O112" s="67">
        <v>10</v>
      </c>
      <c r="P112" s="67">
        <v>10</v>
      </c>
    </row>
    <row r="113" spans="1:16" x14ac:dyDescent="0.25">
      <c r="A113" s="66" t="s">
        <v>384</v>
      </c>
      <c r="B113" s="66">
        <v>0</v>
      </c>
      <c r="C113" s="66">
        <v>0</v>
      </c>
      <c r="D113" s="66" t="s">
        <v>343</v>
      </c>
      <c r="E113" s="66">
        <v>0</v>
      </c>
      <c r="F113" s="66">
        <v>0</v>
      </c>
      <c r="G113" s="66">
        <v>0</v>
      </c>
      <c r="H113" s="67" t="s">
        <v>343</v>
      </c>
      <c r="I113" s="67" t="s">
        <v>343</v>
      </c>
      <c r="J113" s="67" t="s">
        <v>343</v>
      </c>
      <c r="K113" s="67">
        <v>0</v>
      </c>
      <c r="L113" s="67">
        <v>0</v>
      </c>
      <c r="M113" s="67">
        <v>10</v>
      </c>
      <c r="N113" s="67">
        <v>0</v>
      </c>
      <c r="O113" s="67">
        <v>0</v>
      </c>
      <c r="P113" s="67">
        <v>0</v>
      </c>
    </row>
    <row r="114" spans="1:16" x14ac:dyDescent="0.25">
      <c r="A114" s="71" t="s">
        <v>386</v>
      </c>
      <c r="B114" s="66"/>
      <c r="C114" s="66"/>
      <c r="D114" s="66"/>
      <c r="E114" s="66"/>
      <c r="F114" s="66"/>
      <c r="G114" s="66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x14ac:dyDescent="0.25">
      <c r="A115" s="66" t="s">
        <v>380</v>
      </c>
      <c r="B115" s="66">
        <v>20</v>
      </c>
      <c r="C115" s="66">
        <v>0</v>
      </c>
      <c r="D115" s="66">
        <v>10</v>
      </c>
      <c r="E115" s="66">
        <v>10</v>
      </c>
      <c r="F115" s="66">
        <v>0</v>
      </c>
      <c r="G115" s="66">
        <v>0</v>
      </c>
      <c r="H115" s="67" t="s">
        <v>343</v>
      </c>
      <c r="I115" s="67" t="s">
        <v>343</v>
      </c>
      <c r="J115" s="67" t="s">
        <v>343</v>
      </c>
      <c r="K115" s="67">
        <v>10</v>
      </c>
      <c r="L115" s="67">
        <v>0</v>
      </c>
      <c r="M115" s="67">
        <v>0</v>
      </c>
      <c r="N115" s="67">
        <v>10</v>
      </c>
      <c r="O115" s="67">
        <v>10</v>
      </c>
      <c r="P115" s="67">
        <v>10</v>
      </c>
    </row>
    <row r="116" spans="1:16" x14ac:dyDescent="0.25">
      <c r="A116" s="66" t="s">
        <v>381</v>
      </c>
      <c r="B116" s="66">
        <v>60</v>
      </c>
      <c r="C116" s="66">
        <v>30</v>
      </c>
      <c r="D116" s="66">
        <v>50</v>
      </c>
      <c r="E116" s="66">
        <v>10</v>
      </c>
      <c r="F116" s="66">
        <v>20</v>
      </c>
      <c r="G116" s="66">
        <v>10</v>
      </c>
      <c r="H116" s="67" t="s">
        <v>343</v>
      </c>
      <c r="I116" s="67" t="s">
        <v>343</v>
      </c>
      <c r="J116" s="67" t="s">
        <v>343</v>
      </c>
      <c r="K116" s="67">
        <v>40</v>
      </c>
      <c r="L116" s="67">
        <v>30</v>
      </c>
      <c r="M116" s="67">
        <v>30</v>
      </c>
      <c r="N116" s="67">
        <v>10</v>
      </c>
      <c r="O116" s="67">
        <v>20</v>
      </c>
      <c r="P116" s="67">
        <v>20</v>
      </c>
    </row>
    <row r="117" spans="1:16" x14ac:dyDescent="0.25">
      <c r="A117" s="66" t="s">
        <v>382</v>
      </c>
      <c r="B117" s="66">
        <v>10</v>
      </c>
      <c r="C117" s="66">
        <v>60</v>
      </c>
      <c r="D117" s="66">
        <v>30</v>
      </c>
      <c r="E117" s="66">
        <v>40</v>
      </c>
      <c r="F117" s="66">
        <v>70</v>
      </c>
      <c r="G117" s="66">
        <v>20</v>
      </c>
      <c r="H117" s="67" t="s">
        <v>343</v>
      </c>
      <c r="I117" s="67" t="s">
        <v>343</v>
      </c>
      <c r="J117" s="67" t="s">
        <v>343</v>
      </c>
      <c r="K117" s="67">
        <v>50</v>
      </c>
      <c r="L117" s="67">
        <v>50</v>
      </c>
      <c r="M117" s="67">
        <v>40</v>
      </c>
      <c r="N117" s="67">
        <v>70</v>
      </c>
      <c r="O117" s="67">
        <v>30</v>
      </c>
      <c r="P117" s="67">
        <v>30</v>
      </c>
    </row>
    <row r="118" spans="1:16" x14ac:dyDescent="0.25">
      <c r="A118" s="66" t="s">
        <v>383</v>
      </c>
      <c r="B118" s="66">
        <v>10</v>
      </c>
      <c r="C118" s="66">
        <v>10</v>
      </c>
      <c r="D118" s="66">
        <v>10</v>
      </c>
      <c r="E118" s="66">
        <v>40</v>
      </c>
      <c r="F118" s="66">
        <v>10</v>
      </c>
      <c r="G118" s="66">
        <v>60</v>
      </c>
      <c r="H118" s="67" t="s">
        <v>343</v>
      </c>
      <c r="I118" s="67" t="s">
        <v>343</v>
      </c>
      <c r="J118" s="67" t="s">
        <v>343</v>
      </c>
      <c r="K118" s="67">
        <v>0</v>
      </c>
      <c r="L118" s="67">
        <v>10</v>
      </c>
      <c r="M118" s="67">
        <v>10</v>
      </c>
      <c r="N118" s="67">
        <v>10</v>
      </c>
      <c r="O118" s="67">
        <v>10</v>
      </c>
      <c r="P118" s="67">
        <v>10</v>
      </c>
    </row>
    <row r="119" spans="1:16" ht="15.75" thickBot="1" x14ac:dyDescent="0.3">
      <c r="A119" s="66" t="s">
        <v>384</v>
      </c>
      <c r="B119" s="66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v>10</v>
      </c>
      <c r="H119" s="67" t="s">
        <v>343</v>
      </c>
      <c r="I119" s="67" t="s">
        <v>343</v>
      </c>
      <c r="J119" s="67" t="s">
        <v>343</v>
      </c>
      <c r="K119" s="67">
        <v>0</v>
      </c>
      <c r="L119" s="67">
        <v>10</v>
      </c>
      <c r="M119" s="67">
        <v>20</v>
      </c>
      <c r="N119" s="67">
        <v>0</v>
      </c>
      <c r="O119" s="67">
        <v>30</v>
      </c>
      <c r="P119" s="67">
        <v>30</v>
      </c>
    </row>
    <row r="120" spans="1:16" x14ac:dyDescent="0.25">
      <c r="A120" s="78" t="s">
        <v>405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1:16" x14ac:dyDescent="0.25">
      <c r="A121" s="71" t="s">
        <v>387</v>
      </c>
      <c r="B121" s="66"/>
      <c r="C121" s="66"/>
      <c r="D121" s="66"/>
      <c r="E121" s="66"/>
      <c r="F121" s="66"/>
      <c r="G121" s="66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16" x14ac:dyDescent="0.25">
      <c r="A122" s="70" t="s">
        <v>388</v>
      </c>
      <c r="B122" s="66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7" t="s">
        <v>343</v>
      </c>
      <c r="I122" s="67" t="s">
        <v>343</v>
      </c>
      <c r="J122" s="67" t="s">
        <v>343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</row>
    <row r="123" spans="1:16" x14ac:dyDescent="0.25">
      <c r="A123" s="70" t="s">
        <v>389</v>
      </c>
      <c r="B123" s="66">
        <v>0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7" t="s">
        <v>343</v>
      </c>
      <c r="I123" s="67" t="s">
        <v>343</v>
      </c>
      <c r="J123" s="67" t="s">
        <v>343</v>
      </c>
      <c r="K123" s="67">
        <v>50</v>
      </c>
      <c r="L123" s="67">
        <v>0</v>
      </c>
      <c r="M123" s="67">
        <v>0</v>
      </c>
      <c r="N123" s="67">
        <v>100</v>
      </c>
      <c r="O123" s="67">
        <v>0</v>
      </c>
      <c r="P123" s="67">
        <v>13</v>
      </c>
    </row>
    <row r="124" spans="1:16" x14ac:dyDescent="0.25">
      <c r="A124" s="70" t="s">
        <v>390</v>
      </c>
      <c r="B124" s="66">
        <v>100</v>
      </c>
      <c r="C124" s="66">
        <v>100</v>
      </c>
      <c r="D124" s="66">
        <v>0</v>
      </c>
      <c r="E124" s="66">
        <v>33</v>
      </c>
      <c r="F124" s="66">
        <v>50</v>
      </c>
      <c r="G124" s="66">
        <v>100</v>
      </c>
      <c r="H124" s="67" t="s">
        <v>343</v>
      </c>
      <c r="I124" s="67" t="s">
        <v>343</v>
      </c>
      <c r="J124" s="67" t="s">
        <v>343</v>
      </c>
      <c r="K124" s="67">
        <v>50</v>
      </c>
      <c r="L124" s="67">
        <v>100</v>
      </c>
      <c r="M124" s="67">
        <v>100</v>
      </c>
      <c r="N124" s="67">
        <v>0</v>
      </c>
      <c r="O124" s="67">
        <v>100</v>
      </c>
      <c r="P124" s="67">
        <v>71</v>
      </c>
    </row>
    <row r="125" spans="1:16" x14ac:dyDescent="0.25">
      <c r="A125" s="70" t="s">
        <v>391</v>
      </c>
      <c r="B125" s="66">
        <v>0</v>
      </c>
      <c r="C125" s="66">
        <v>0</v>
      </c>
      <c r="D125" s="66">
        <v>0</v>
      </c>
      <c r="E125" s="66">
        <v>33</v>
      </c>
      <c r="F125" s="66">
        <v>50</v>
      </c>
      <c r="G125" s="66">
        <v>0</v>
      </c>
      <c r="H125" s="67" t="s">
        <v>343</v>
      </c>
      <c r="I125" s="67" t="s">
        <v>343</v>
      </c>
      <c r="J125" s="67" t="s">
        <v>343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8</v>
      </c>
    </row>
    <row r="126" spans="1:16" ht="15" customHeight="1" x14ac:dyDescent="0.25">
      <c r="A126" s="70" t="s">
        <v>392</v>
      </c>
      <c r="B126" s="67">
        <v>0</v>
      </c>
      <c r="C126" s="67">
        <v>0</v>
      </c>
      <c r="D126" s="67">
        <v>100</v>
      </c>
      <c r="E126" s="67">
        <v>33</v>
      </c>
      <c r="F126" s="67">
        <v>0</v>
      </c>
      <c r="G126" s="67">
        <v>0</v>
      </c>
      <c r="H126" s="67" t="s">
        <v>343</v>
      </c>
      <c r="I126" s="67" t="s">
        <v>343</v>
      </c>
      <c r="J126" s="67" t="s">
        <v>343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8</v>
      </c>
    </row>
    <row r="127" spans="1:16" ht="15" customHeight="1" x14ac:dyDescent="0.25">
      <c r="A127" s="70" t="s">
        <v>393</v>
      </c>
      <c r="B127" s="67">
        <v>0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 t="s">
        <v>343</v>
      </c>
      <c r="I127" s="67" t="s">
        <v>343</v>
      </c>
      <c r="J127" s="67" t="s">
        <v>343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</row>
    <row r="128" spans="1:16" x14ac:dyDescent="0.25">
      <c r="A128" s="70" t="s">
        <v>394</v>
      </c>
      <c r="B128" s="66">
        <v>0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  <c r="H128" s="67" t="s">
        <v>343</v>
      </c>
      <c r="I128" s="67" t="s">
        <v>343</v>
      </c>
      <c r="J128" s="67" t="s">
        <v>343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</row>
    <row r="129" spans="1:16" x14ac:dyDescent="0.25">
      <c r="A129" s="71" t="s">
        <v>395</v>
      </c>
      <c r="B129" s="66"/>
      <c r="C129" s="66"/>
      <c r="D129" s="66"/>
      <c r="E129" s="66"/>
      <c r="F129" s="66"/>
      <c r="G129" s="66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x14ac:dyDescent="0.25">
      <c r="A130" s="70" t="s">
        <v>396</v>
      </c>
      <c r="B130" s="66">
        <v>0</v>
      </c>
      <c r="C130" s="66">
        <v>33</v>
      </c>
      <c r="D130" s="66">
        <v>0</v>
      </c>
      <c r="E130" s="66">
        <v>0</v>
      </c>
      <c r="F130" s="66">
        <v>0</v>
      </c>
      <c r="G130" s="66">
        <v>50</v>
      </c>
      <c r="H130" s="67" t="s">
        <v>343</v>
      </c>
      <c r="I130" s="67" t="s">
        <v>343</v>
      </c>
      <c r="J130" s="67" t="s">
        <v>343</v>
      </c>
      <c r="K130" s="67">
        <v>50</v>
      </c>
      <c r="L130" s="67">
        <v>0</v>
      </c>
      <c r="M130" s="67">
        <v>100</v>
      </c>
      <c r="N130" s="67">
        <v>100</v>
      </c>
      <c r="O130" s="67">
        <v>100</v>
      </c>
      <c r="P130" s="67">
        <v>42</v>
      </c>
    </row>
    <row r="131" spans="1:16" x14ac:dyDescent="0.25">
      <c r="A131" s="70" t="s">
        <v>397</v>
      </c>
      <c r="B131" s="66">
        <v>0</v>
      </c>
      <c r="C131" s="66">
        <v>33</v>
      </c>
      <c r="D131" s="66">
        <v>0</v>
      </c>
      <c r="E131" s="66">
        <v>0</v>
      </c>
      <c r="F131" s="66">
        <v>0</v>
      </c>
      <c r="G131" s="66">
        <v>0</v>
      </c>
      <c r="H131" s="67" t="s">
        <v>343</v>
      </c>
      <c r="I131" s="67" t="s">
        <v>343</v>
      </c>
      <c r="J131" s="67" t="s">
        <v>343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4</v>
      </c>
    </row>
    <row r="132" spans="1:16" x14ac:dyDescent="0.25">
      <c r="A132" s="70" t="s">
        <v>398</v>
      </c>
      <c r="B132" s="66">
        <v>0</v>
      </c>
      <c r="C132" s="66">
        <v>0</v>
      </c>
      <c r="D132" s="66">
        <v>0</v>
      </c>
      <c r="E132" s="66">
        <v>33</v>
      </c>
      <c r="F132" s="66">
        <v>0</v>
      </c>
      <c r="G132" s="66">
        <v>0</v>
      </c>
      <c r="H132" s="67" t="s">
        <v>343</v>
      </c>
      <c r="I132" s="67" t="s">
        <v>343</v>
      </c>
      <c r="J132" s="67" t="s">
        <v>343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4</v>
      </c>
    </row>
    <row r="133" spans="1:16" x14ac:dyDescent="0.25">
      <c r="A133" s="70" t="s">
        <v>399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v>50</v>
      </c>
      <c r="H133" s="67" t="s">
        <v>343</v>
      </c>
      <c r="I133" s="67" t="s">
        <v>343</v>
      </c>
      <c r="J133" s="67" t="s">
        <v>343</v>
      </c>
      <c r="K133" s="67">
        <v>50</v>
      </c>
      <c r="L133" s="67">
        <v>50</v>
      </c>
      <c r="M133" s="67">
        <v>0</v>
      </c>
      <c r="N133" s="67">
        <v>0</v>
      </c>
      <c r="O133" s="67">
        <v>0</v>
      </c>
      <c r="P133" s="67">
        <v>13</v>
      </c>
    </row>
    <row r="134" spans="1:16" x14ac:dyDescent="0.25">
      <c r="A134" s="70" t="s">
        <v>400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  <c r="H134" s="67" t="s">
        <v>343</v>
      </c>
      <c r="I134" s="67" t="s">
        <v>343</v>
      </c>
      <c r="J134" s="67" t="s">
        <v>343</v>
      </c>
      <c r="K134" s="67">
        <v>0</v>
      </c>
      <c r="L134" s="67">
        <v>50</v>
      </c>
      <c r="M134" s="67">
        <v>0</v>
      </c>
      <c r="N134" s="67">
        <v>0</v>
      </c>
      <c r="O134" s="67">
        <v>0</v>
      </c>
      <c r="P134" s="67">
        <v>4</v>
      </c>
    </row>
    <row r="135" spans="1:16" x14ac:dyDescent="0.25">
      <c r="A135" s="70" t="s">
        <v>401</v>
      </c>
      <c r="B135" s="66">
        <v>0</v>
      </c>
      <c r="C135" s="66">
        <v>0</v>
      </c>
      <c r="D135" s="66">
        <v>0</v>
      </c>
      <c r="E135" s="66">
        <v>67</v>
      </c>
      <c r="F135" s="66">
        <v>0</v>
      </c>
      <c r="G135" s="66">
        <v>0</v>
      </c>
      <c r="H135" s="67" t="s">
        <v>343</v>
      </c>
      <c r="I135" s="67" t="s">
        <v>343</v>
      </c>
      <c r="J135" s="67" t="s">
        <v>343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8</v>
      </c>
    </row>
    <row r="136" spans="1:16" x14ac:dyDescent="0.25">
      <c r="A136" s="70" t="s">
        <v>402</v>
      </c>
      <c r="B136" s="66">
        <v>100</v>
      </c>
      <c r="C136" s="66">
        <v>33</v>
      </c>
      <c r="D136" s="66">
        <v>100</v>
      </c>
      <c r="E136" s="66">
        <v>0</v>
      </c>
      <c r="F136" s="66">
        <v>100</v>
      </c>
      <c r="G136" s="66">
        <v>0</v>
      </c>
      <c r="H136" s="67" t="s">
        <v>343</v>
      </c>
      <c r="I136" s="67" t="s">
        <v>343</v>
      </c>
      <c r="J136" s="67" t="s">
        <v>343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25</v>
      </c>
    </row>
    <row r="137" spans="1:16" x14ac:dyDescent="0.25">
      <c r="A137" s="70" t="s">
        <v>403</v>
      </c>
      <c r="B137" s="66">
        <v>0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7" t="s">
        <v>343</v>
      </c>
      <c r="I137" s="67" t="s">
        <v>343</v>
      </c>
      <c r="J137" s="67" t="s">
        <v>343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</row>
    <row r="138" spans="1:16" x14ac:dyDescent="0.25">
      <c r="A138" s="71" t="s">
        <v>404</v>
      </c>
      <c r="B138" s="66"/>
      <c r="C138" s="66"/>
      <c r="D138" s="66"/>
      <c r="E138" s="66"/>
      <c r="F138" s="66"/>
      <c r="G138" s="66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6" x14ac:dyDescent="0.25">
      <c r="A139" s="70" t="s">
        <v>396</v>
      </c>
      <c r="B139" s="66">
        <v>0</v>
      </c>
      <c r="C139" s="66">
        <v>0</v>
      </c>
      <c r="D139" s="66">
        <v>0</v>
      </c>
      <c r="E139" s="66">
        <v>33</v>
      </c>
      <c r="F139" s="66">
        <v>0</v>
      </c>
      <c r="G139" s="66">
        <v>0</v>
      </c>
      <c r="H139" s="67" t="s">
        <v>343</v>
      </c>
      <c r="I139" s="67" t="s">
        <v>343</v>
      </c>
      <c r="J139" s="67" t="s">
        <v>343</v>
      </c>
      <c r="K139" s="67">
        <v>0</v>
      </c>
      <c r="L139" s="67">
        <v>50</v>
      </c>
      <c r="M139" s="67">
        <v>33</v>
      </c>
      <c r="N139" s="67">
        <v>0</v>
      </c>
      <c r="O139" s="67">
        <v>0</v>
      </c>
      <c r="P139" s="67">
        <v>12</v>
      </c>
    </row>
    <row r="140" spans="1:16" x14ac:dyDescent="0.25">
      <c r="A140" s="70" t="s">
        <v>397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50</v>
      </c>
      <c r="H140" s="67" t="s">
        <v>343</v>
      </c>
      <c r="I140" s="67" t="s">
        <v>343</v>
      </c>
      <c r="J140" s="67" t="s">
        <v>343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4</v>
      </c>
    </row>
    <row r="141" spans="1:16" x14ac:dyDescent="0.25">
      <c r="A141" s="70" t="s">
        <v>398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7" t="s">
        <v>343</v>
      </c>
      <c r="I141" s="67" t="s">
        <v>343</v>
      </c>
      <c r="J141" s="67" t="s">
        <v>343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</row>
    <row r="142" spans="1:16" x14ac:dyDescent="0.25">
      <c r="A142" s="70" t="s">
        <v>399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7" t="s">
        <v>343</v>
      </c>
      <c r="I142" s="67" t="s">
        <v>343</v>
      </c>
      <c r="J142" s="67" t="s">
        <v>343</v>
      </c>
      <c r="K142" s="67">
        <v>0</v>
      </c>
      <c r="L142" s="67">
        <v>0</v>
      </c>
      <c r="M142" s="67">
        <v>0</v>
      </c>
      <c r="N142" s="67">
        <v>50</v>
      </c>
      <c r="O142" s="67">
        <v>0</v>
      </c>
      <c r="P142" s="67">
        <v>4</v>
      </c>
    </row>
    <row r="143" spans="1:16" x14ac:dyDescent="0.25">
      <c r="A143" s="70" t="s">
        <v>400</v>
      </c>
      <c r="B143" s="66">
        <v>0</v>
      </c>
      <c r="C143" s="66">
        <v>0</v>
      </c>
      <c r="D143" s="66">
        <v>0</v>
      </c>
      <c r="E143" s="66">
        <v>0</v>
      </c>
      <c r="F143" s="66">
        <v>0</v>
      </c>
      <c r="G143" s="66">
        <v>0</v>
      </c>
      <c r="H143" s="67" t="s">
        <v>343</v>
      </c>
      <c r="I143" s="67" t="s">
        <v>343</v>
      </c>
      <c r="J143" s="67" t="s">
        <v>343</v>
      </c>
      <c r="K143" s="67">
        <v>0</v>
      </c>
      <c r="L143" s="67">
        <v>50</v>
      </c>
      <c r="M143" s="67">
        <v>0</v>
      </c>
      <c r="N143" s="67">
        <v>0</v>
      </c>
      <c r="O143" s="67">
        <v>0</v>
      </c>
      <c r="P143" s="67">
        <v>4</v>
      </c>
    </row>
    <row r="144" spans="1:16" x14ac:dyDescent="0.25">
      <c r="A144" s="70" t="s">
        <v>401</v>
      </c>
      <c r="B144" s="66">
        <v>100</v>
      </c>
      <c r="C144" s="66">
        <v>33</v>
      </c>
      <c r="D144" s="66">
        <v>0</v>
      </c>
      <c r="E144" s="66">
        <v>67</v>
      </c>
      <c r="F144" s="66">
        <v>100</v>
      </c>
      <c r="G144" s="66">
        <v>50</v>
      </c>
      <c r="H144" s="67" t="s">
        <v>343</v>
      </c>
      <c r="I144" s="67" t="s">
        <v>343</v>
      </c>
      <c r="J144" s="67" t="s">
        <v>343</v>
      </c>
      <c r="K144" s="67">
        <v>100</v>
      </c>
      <c r="L144" s="67">
        <v>0</v>
      </c>
      <c r="M144" s="67">
        <v>0</v>
      </c>
      <c r="N144" s="67">
        <v>0</v>
      </c>
      <c r="O144" s="67">
        <v>0</v>
      </c>
      <c r="P144" s="67">
        <v>46</v>
      </c>
    </row>
    <row r="145" spans="1:16" x14ac:dyDescent="0.25">
      <c r="A145" s="70" t="s">
        <v>402</v>
      </c>
      <c r="B145" s="66">
        <v>0</v>
      </c>
      <c r="C145" s="66">
        <v>0</v>
      </c>
      <c r="D145" s="66">
        <v>100</v>
      </c>
      <c r="E145" s="66">
        <v>0</v>
      </c>
      <c r="F145" s="66">
        <v>0</v>
      </c>
      <c r="G145" s="66">
        <v>0</v>
      </c>
      <c r="H145" s="67" t="s">
        <v>343</v>
      </c>
      <c r="I145" s="67" t="s">
        <v>343</v>
      </c>
      <c r="J145" s="67" t="s">
        <v>343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4</v>
      </c>
    </row>
    <row r="146" spans="1:16" x14ac:dyDescent="0.25">
      <c r="A146" s="70" t="s">
        <v>403</v>
      </c>
      <c r="B146" s="66">
        <v>0</v>
      </c>
      <c r="C146" s="66">
        <v>67</v>
      </c>
      <c r="D146" s="66">
        <v>0</v>
      </c>
      <c r="E146" s="66">
        <v>0</v>
      </c>
      <c r="F146" s="66">
        <v>0</v>
      </c>
      <c r="G146" s="66">
        <v>0</v>
      </c>
      <c r="H146" s="67" t="s">
        <v>343</v>
      </c>
      <c r="I146" s="67" t="s">
        <v>343</v>
      </c>
      <c r="J146" s="67" t="s">
        <v>343</v>
      </c>
      <c r="K146" s="67">
        <v>0</v>
      </c>
      <c r="L146" s="67">
        <v>0</v>
      </c>
      <c r="M146" s="67">
        <v>67</v>
      </c>
      <c r="N146" s="67">
        <v>50</v>
      </c>
      <c r="O146" s="67">
        <v>100</v>
      </c>
      <c r="P146" s="67">
        <v>27</v>
      </c>
    </row>
  </sheetData>
  <mergeCells count="4">
    <mergeCell ref="A60:C60"/>
    <mergeCell ref="D60:H60"/>
    <mergeCell ref="J60:L60"/>
    <mergeCell ref="M60:O6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workbookViewId="0">
      <selection activeCell="C7" sqref="C7"/>
    </sheetView>
  </sheetViews>
  <sheetFormatPr defaultColWidth="10.875" defaultRowHeight="15.75" x14ac:dyDescent="0.25"/>
  <cols>
    <col min="1" max="2" width="10.875" style="13"/>
    <col min="3" max="3" width="20.125" style="13" customWidth="1"/>
    <col min="4" max="4" width="10.875" style="13"/>
    <col min="5" max="5" width="16.625" style="13" customWidth="1"/>
    <col min="6" max="7" width="10.875" style="13"/>
    <col min="8" max="8" width="16.625" style="13" customWidth="1"/>
    <col min="9" max="12" width="10.875" style="13"/>
    <col min="13" max="13" width="8.125" style="11" customWidth="1"/>
    <col min="14" max="28" width="10.875" style="13"/>
    <col min="29" max="29" width="97.125" style="11" customWidth="1"/>
    <col min="30" max="16384" width="10.875" style="13"/>
  </cols>
  <sheetData>
    <row r="1" spans="1:29" x14ac:dyDescent="0.25">
      <c r="A1" s="1"/>
      <c r="B1" s="2" t="s">
        <v>0</v>
      </c>
      <c r="C1" s="2"/>
      <c r="D1" s="2"/>
      <c r="E1" s="2"/>
      <c r="F1" s="3"/>
      <c r="G1" s="3"/>
      <c r="H1" s="3"/>
      <c r="I1" s="2" t="s">
        <v>1</v>
      </c>
      <c r="J1" s="2"/>
      <c r="K1" s="2"/>
      <c r="L1" s="2" t="s">
        <v>2</v>
      </c>
      <c r="M1" s="4"/>
      <c r="N1" s="3"/>
      <c r="O1" s="3"/>
      <c r="P1" s="3"/>
      <c r="Q1" s="3"/>
      <c r="R1" s="2" t="s">
        <v>3</v>
      </c>
      <c r="S1" s="3"/>
      <c r="T1" s="15"/>
      <c r="U1" s="2" t="s">
        <v>4</v>
      </c>
      <c r="V1" s="2"/>
      <c r="W1" s="2"/>
      <c r="X1" s="2" t="s">
        <v>5</v>
      </c>
      <c r="Y1" s="2"/>
      <c r="Z1" s="2"/>
      <c r="AA1" s="2"/>
      <c r="AB1" s="2"/>
      <c r="AC1" s="4" t="s">
        <v>6</v>
      </c>
    </row>
    <row r="2" spans="1:29" s="16" customFormat="1" ht="21.95" customHeight="1" x14ac:dyDescent="0.25">
      <c r="A2" s="6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8" t="s">
        <v>12</v>
      </c>
      <c r="G2" s="8" t="s">
        <v>13</v>
      </c>
      <c r="H2" s="8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9" t="s">
        <v>19</v>
      </c>
      <c r="N2" s="8" t="s">
        <v>12</v>
      </c>
      <c r="O2" s="8" t="s">
        <v>20</v>
      </c>
      <c r="P2" s="8" t="s">
        <v>21</v>
      </c>
      <c r="Q2" s="8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31</v>
      </c>
      <c r="AA2" s="7" t="s">
        <v>32</v>
      </c>
      <c r="AB2" s="7" t="s">
        <v>33</v>
      </c>
      <c r="AC2" s="9"/>
    </row>
    <row r="3" spans="1:29" x14ac:dyDescent="0.25">
      <c r="A3" s="17">
        <v>1</v>
      </c>
      <c r="B3" s="12">
        <v>1</v>
      </c>
      <c r="C3" s="12" t="s">
        <v>34</v>
      </c>
      <c r="D3" s="12">
        <v>1010</v>
      </c>
      <c r="E3" s="12">
        <v>60</v>
      </c>
      <c r="F3" s="12">
        <v>5</v>
      </c>
      <c r="G3" s="12">
        <v>2</v>
      </c>
      <c r="H3" s="12"/>
      <c r="I3" s="12">
        <v>5</v>
      </c>
      <c r="J3" s="12">
        <v>4</v>
      </c>
      <c r="K3" s="12">
        <v>0</v>
      </c>
      <c r="L3" s="12">
        <v>93</v>
      </c>
      <c r="M3" s="10">
        <v>120</v>
      </c>
      <c r="N3" s="12">
        <v>5.8</v>
      </c>
      <c r="O3" s="12">
        <v>5.5</v>
      </c>
      <c r="P3" s="12">
        <v>5.2</v>
      </c>
      <c r="Q3" s="12">
        <v>4.3</v>
      </c>
      <c r="R3" s="12">
        <v>50</v>
      </c>
      <c r="S3" s="12">
        <v>50</v>
      </c>
      <c r="T3" s="12">
        <v>100</v>
      </c>
      <c r="U3" s="12" t="s">
        <v>35</v>
      </c>
      <c r="V3" s="12" t="s">
        <v>36</v>
      </c>
      <c r="W3" s="12" t="s">
        <v>37</v>
      </c>
      <c r="X3" s="12">
        <v>10</v>
      </c>
      <c r="Y3" s="12">
        <v>10</v>
      </c>
      <c r="Z3" s="12">
        <v>20</v>
      </c>
      <c r="AA3" s="12">
        <v>60</v>
      </c>
      <c r="AB3" s="12">
        <v>0</v>
      </c>
      <c r="AC3" s="10" t="s">
        <v>38</v>
      </c>
    </row>
    <row r="4" spans="1:29" x14ac:dyDescent="0.25">
      <c r="A4" s="17">
        <v>1</v>
      </c>
      <c r="B4" s="12">
        <v>2</v>
      </c>
      <c r="C4" s="12" t="s">
        <v>39</v>
      </c>
      <c r="D4" s="12"/>
      <c r="E4" s="12">
        <v>4</v>
      </c>
      <c r="F4" s="12"/>
      <c r="G4" s="12"/>
      <c r="H4" s="12"/>
      <c r="I4" s="12"/>
      <c r="J4" s="12"/>
      <c r="K4" s="12"/>
      <c r="L4" s="12"/>
      <c r="M4" s="1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0" t="s">
        <v>40</v>
      </c>
    </row>
    <row r="5" spans="1:29" x14ac:dyDescent="0.25">
      <c r="A5" s="17">
        <v>1</v>
      </c>
      <c r="B5" s="12">
        <v>3</v>
      </c>
      <c r="C5" s="12" t="s">
        <v>41</v>
      </c>
      <c r="D5" s="12">
        <v>47</v>
      </c>
      <c r="E5" s="12">
        <v>42</v>
      </c>
      <c r="F5" s="12">
        <v>3</v>
      </c>
      <c r="G5" s="12"/>
      <c r="H5" s="12">
        <v>1.8</v>
      </c>
      <c r="I5" s="12">
        <v>2</v>
      </c>
      <c r="J5" s="12">
        <v>0</v>
      </c>
      <c r="K5" s="12">
        <v>0</v>
      </c>
      <c r="L5" s="12"/>
      <c r="M5" s="10"/>
      <c r="N5" s="12"/>
      <c r="O5" s="12"/>
      <c r="P5" s="12"/>
      <c r="Q5" s="12"/>
      <c r="R5" s="12">
        <v>0</v>
      </c>
      <c r="S5" s="12">
        <v>0</v>
      </c>
      <c r="T5" s="12">
        <v>0</v>
      </c>
      <c r="U5" s="12" t="s">
        <v>35</v>
      </c>
      <c r="V5" s="12" t="s">
        <v>42</v>
      </c>
      <c r="W5" s="12" t="s">
        <v>43</v>
      </c>
      <c r="X5" s="12">
        <v>0</v>
      </c>
      <c r="Y5" s="12">
        <v>30</v>
      </c>
      <c r="Z5" s="12">
        <v>60</v>
      </c>
      <c r="AA5" s="12">
        <v>10</v>
      </c>
      <c r="AB5" s="12">
        <v>0</v>
      </c>
      <c r="AC5" s="10"/>
    </row>
    <row r="6" spans="1:29" x14ac:dyDescent="0.25">
      <c r="A6" s="17">
        <v>1</v>
      </c>
      <c r="B6" s="12">
        <v>4</v>
      </c>
      <c r="C6" s="12" t="s">
        <v>44</v>
      </c>
      <c r="D6" s="12">
        <v>131</v>
      </c>
      <c r="E6" s="12">
        <v>39</v>
      </c>
      <c r="F6" s="12">
        <v>1.5</v>
      </c>
      <c r="G6" s="12">
        <v>1</v>
      </c>
      <c r="H6" s="12"/>
      <c r="I6" s="12">
        <v>0</v>
      </c>
      <c r="J6" s="12">
        <v>0</v>
      </c>
      <c r="K6" s="12">
        <v>0</v>
      </c>
      <c r="L6" s="12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0"/>
    </row>
    <row r="7" spans="1:29" x14ac:dyDescent="0.25">
      <c r="A7" s="17">
        <v>1</v>
      </c>
      <c r="B7" s="12">
        <v>5</v>
      </c>
      <c r="C7" s="12" t="s">
        <v>45</v>
      </c>
      <c r="D7" s="12">
        <v>300</v>
      </c>
      <c r="E7" s="12">
        <v>65</v>
      </c>
      <c r="F7" s="12">
        <v>8</v>
      </c>
      <c r="G7" s="12"/>
      <c r="H7" s="12">
        <v>1.6</v>
      </c>
      <c r="I7" s="12">
        <v>1</v>
      </c>
      <c r="J7" s="12">
        <v>2</v>
      </c>
      <c r="K7" s="12">
        <v>0</v>
      </c>
      <c r="L7" s="12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0"/>
    </row>
    <row r="8" spans="1:29" x14ac:dyDescent="0.25">
      <c r="A8" s="17">
        <v>1</v>
      </c>
      <c r="B8" s="12">
        <v>6</v>
      </c>
      <c r="C8" s="12" t="s">
        <v>46</v>
      </c>
      <c r="D8" s="12">
        <v>225</v>
      </c>
      <c r="E8" s="12">
        <v>60</v>
      </c>
      <c r="F8" s="12">
        <v>3</v>
      </c>
      <c r="G8" s="12">
        <v>1</v>
      </c>
      <c r="H8" s="12"/>
      <c r="I8" s="12">
        <v>0</v>
      </c>
      <c r="J8" s="12">
        <v>1</v>
      </c>
      <c r="K8" s="12">
        <v>0</v>
      </c>
      <c r="L8" s="12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0"/>
    </row>
    <row r="9" spans="1:29" x14ac:dyDescent="0.25">
      <c r="A9" s="17">
        <v>1</v>
      </c>
      <c r="B9" s="12">
        <v>7</v>
      </c>
      <c r="C9" s="12" t="s">
        <v>47</v>
      </c>
      <c r="D9" s="12">
        <v>160</v>
      </c>
      <c r="E9" s="12">
        <v>81</v>
      </c>
      <c r="F9" s="12">
        <v>2.2000000000000002</v>
      </c>
      <c r="G9" s="12">
        <v>0.8</v>
      </c>
      <c r="H9" s="12"/>
      <c r="I9" s="12">
        <v>1</v>
      </c>
      <c r="J9" s="12">
        <v>0</v>
      </c>
      <c r="K9" s="12">
        <v>0</v>
      </c>
      <c r="L9" s="12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0"/>
    </row>
    <row r="10" spans="1:29" x14ac:dyDescent="0.25">
      <c r="A10" s="17">
        <v>1</v>
      </c>
      <c r="B10" s="12">
        <v>8</v>
      </c>
      <c r="C10" s="12" t="s">
        <v>48</v>
      </c>
      <c r="D10" s="12">
        <v>162</v>
      </c>
      <c r="E10" s="12">
        <v>64</v>
      </c>
      <c r="F10" s="12">
        <v>3.2</v>
      </c>
      <c r="G10" s="12"/>
      <c r="H10" s="12">
        <v>1.8</v>
      </c>
      <c r="I10" s="12">
        <v>2</v>
      </c>
      <c r="J10" s="12">
        <v>0</v>
      </c>
      <c r="K10" s="12">
        <v>0</v>
      </c>
      <c r="L10" s="12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0"/>
    </row>
    <row r="11" spans="1:29" x14ac:dyDescent="0.25">
      <c r="A11" s="17">
        <v>1</v>
      </c>
      <c r="B11" s="12">
        <v>9</v>
      </c>
      <c r="C11" s="12" t="s">
        <v>49</v>
      </c>
      <c r="D11" s="12">
        <v>510</v>
      </c>
      <c r="E11" s="12">
        <v>95</v>
      </c>
      <c r="F11" s="12">
        <v>3.1</v>
      </c>
      <c r="G11" s="12">
        <v>1</v>
      </c>
      <c r="H11" s="12"/>
      <c r="I11" s="12">
        <v>2</v>
      </c>
      <c r="J11" s="12">
        <v>3</v>
      </c>
      <c r="K11" s="12">
        <v>2</v>
      </c>
      <c r="L11" s="12"/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0"/>
    </row>
    <row r="12" spans="1:29" x14ac:dyDescent="0.25">
      <c r="A12" s="17">
        <v>1</v>
      </c>
      <c r="B12" s="12">
        <v>10</v>
      </c>
      <c r="C12" s="12" t="s">
        <v>50</v>
      </c>
      <c r="D12" s="12">
        <v>1449</v>
      </c>
      <c r="E12" s="12">
        <v>90</v>
      </c>
      <c r="F12" s="12">
        <v>4.0999999999999996</v>
      </c>
      <c r="G12" s="12">
        <v>2</v>
      </c>
      <c r="H12" s="12"/>
      <c r="I12" s="12">
        <v>6</v>
      </c>
      <c r="J12" s="12">
        <v>2</v>
      </c>
      <c r="K12" s="12">
        <v>2</v>
      </c>
      <c r="L12" s="12">
        <v>118</v>
      </c>
      <c r="M12" s="10">
        <v>210</v>
      </c>
      <c r="N12" s="12">
        <v>6.1</v>
      </c>
      <c r="O12" s="12">
        <v>5.5</v>
      </c>
      <c r="P12" s="12">
        <v>5.4</v>
      </c>
      <c r="Q12" s="12">
        <v>2.6</v>
      </c>
      <c r="R12" s="12">
        <v>0</v>
      </c>
      <c r="S12" s="12">
        <v>100</v>
      </c>
      <c r="T12" s="12">
        <v>100</v>
      </c>
      <c r="U12" s="12" t="s">
        <v>35</v>
      </c>
      <c r="V12" s="12" t="s">
        <v>51</v>
      </c>
      <c r="W12" s="12" t="s">
        <v>43</v>
      </c>
      <c r="X12" s="12">
        <v>0</v>
      </c>
      <c r="Y12" s="12">
        <v>10</v>
      </c>
      <c r="Z12" s="12">
        <v>10</v>
      </c>
      <c r="AA12" s="12">
        <v>80</v>
      </c>
      <c r="AB12" s="12">
        <v>0</v>
      </c>
      <c r="AC12" s="10" t="s">
        <v>38</v>
      </c>
    </row>
    <row r="13" spans="1:29" x14ac:dyDescent="0.25">
      <c r="A13" s="17">
        <v>1</v>
      </c>
      <c r="B13" s="12">
        <v>11</v>
      </c>
      <c r="C13" s="12" t="s">
        <v>52</v>
      </c>
      <c r="D13" s="12">
        <v>187</v>
      </c>
      <c r="E13" s="12">
        <v>69</v>
      </c>
      <c r="F13" s="12">
        <v>8</v>
      </c>
      <c r="G13" s="12"/>
      <c r="H13" s="12">
        <v>2</v>
      </c>
      <c r="I13" s="12">
        <v>5</v>
      </c>
      <c r="J13" s="12">
        <v>0</v>
      </c>
      <c r="K13" s="12">
        <v>0</v>
      </c>
      <c r="L13" s="12"/>
      <c r="M13" s="10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0"/>
    </row>
    <row r="14" spans="1:29" x14ac:dyDescent="0.25">
      <c r="A14" s="17">
        <v>1</v>
      </c>
      <c r="B14" s="12">
        <v>12</v>
      </c>
      <c r="C14" s="12" t="s">
        <v>53</v>
      </c>
      <c r="D14" s="12">
        <v>185</v>
      </c>
      <c r="E14" s="12">
        <v>39</v>
      </c>
      <c r="F14" s="12">
        <v>2.4</v>
      </c>
      <c r="G14" s="12">
        <v>1.8</v>
      </c>
      <c r="H14" s="12"/>
      <c r="I14" s="12">
        <v>1</v>
      </c>
      <c r="J14" s="12">
        <v>0</v>
      </c>
      <c r="K14" s="12">
        <v>0</v>
      </c>
      <c r="L14" s="12"/>
      <c r="M14" s="1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0"/>
    </row>
    <row r="15" spans="1:29" x14ac:dyDescent="0.25">
      <c r="A15" s="17">
        <v>1</v>
      </c>
      <c r="B15" s="12">
        <v>13</v>
      </c>
      <c r="C15" s="12" t="s">
        <v>54</v>
      </c>
      <c r="D15" s="12">
        <v>174</v>
      </c>
      <c r="E15" s="12">
        <v>69</v>
      </c>
      <c r="F15" s="12">
        <v>4</v>
      </c>
      <c r="G15" s="12"/>
      <c r="H15" s="12">
        <v>2.2000000000000002</v>
      </c>
      <c r="I15" s="12">
        <v>0</v>
      </c>
      <c r="J15" s="12">
        <v>0</v>
      </c>
      <c r="K15" s="12">
        <v>1</v>
      </c>
      <c r="L15" s="12"/>
      <c r="M15" s="1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0"/>
    </row>
    <row r="16" spans="1:29" x14ac:dyDescent="0.25">
      <c r="A16" s="17">
        <v>2</v>
      </c>
      <c r="B16" s="12">
        <v>14</v>
      </c>
      <c r="C16" s="12" t="s">
        <v>55</v>
      </c>
      <c r="D16" s="12"/>
      <c r="E16" s="12">
        <v>3</v>
      </c>
      <c r="F16" s="12"/>
      <c r="G16" s="12"/>
      <c r="H16" s="12"/>
      <c r="I16" s="12"/>
      <c r="J16" s="12"/>
      <c r="K16" s="12"/>
      <c r="L16" s="12"/>
      <c r="M16" s="1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0" t="s">
        <v>56</v>
      </c>
    </row>
    <row r="17" spans="1:29" x14ac:dyDescent="0.25">
      <c r="A17" s="17">
        <v>2</v>
      </c>
      <c r="B17" s="12">
        <v>15</v>
      </c>
      <c r="C17" s="12" t="s">
        <v>57</v>
      </c>
      <c r="D17" s="12">
        <v>656</v>
      </c>
      <c r="E17" s="12">
        <v>100</v>
      </c>
      <c r="F17" s="12">
        <v>4.2</v>
      </c>
      <c r="G17" s="12">
        <v>1.5</v>
      </c>
      <c r="H17" s="12"/>
      <c r="I17" s="12">
        <v>12</v>
      </c>
      <c r="J17" s="12">
        <v>1</v>
      </c>
      <c r="K17" s="12">
        <v>4</v>
      </c>
      <c r="L17" s="12"/>
      <c r="M17" s="1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0"/>
    </row>
    <row r="18" spans="1:29" x14ac:dyDescent="0.25">
      <c r="A18" s="17">
        <v>2</v>
      </c>
      <c r="B18" s="12">
        <v>16</v>
      </c>
      <c r="C18" s="12" t="s">
        <v>58</v>
      </c>
      <c r="D18" s="12">
        <v>540</v>
      </c>
      <c r="E18" s="12">
        <v>5</v>
      </c>
      <c r="F18" s="12">
        <v>4</v>
      </c>
      <c r="G18" s="12"/>
      <c r="H18" s="12"/>
      <c r="I18" s="12"/>
      <c r="J18" s="12"/>
      <c r="K18" s="12"/>
      <c r="L18" s="12"/>
      <c r="M18" s="1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0" t="s">
        <v>59</v>
      </c>
    </row>
    <row r="19" spans="1:29" x14ac:dyDescent="0.25">
      <c r="A19" s="17">
        <v>2</v>
      </c>
      <c r="B19" s="12">
        <v>17</v>
      </c>
      <c r="C19" s="12" t="s">
        <v>60</v>
      </c>
      <c r="D19" s="12">
        <v>470</v>
      </c>
      <c r="E19" s="12">
        <v>70</v>
      </c>
      <c r="F19" s="12">
        <v>7</v>
      </c>
      <c r="G19" s="12">
        <v>5</v>
      </c>
      <c r="H19" s="12">
        <v>1.8</v>
      </c>
      <c r="I19" s="12">
        <v>1</v>
      </c>
      <c r="J19" s="12">
        <v>1</v>
      </c>
      <c r="K19" s="12">
        <v>1</v>
      </c>
      <c r="L19" s="12">
        <v>88</v>
      </c>
      <c r="M19" s="10">
        <v>450</v>
      </c>
      <c r="N19" s="12">
        <v>4.5</v>
      </c>
      <c r="O19" s="12">
        <v>4.4000000000000004</v>
      </c>
      <c r="P19" s="12">
        <v>4.5</v>
      </c>
      <c r="Q19" s="12">
        <v>3.5</v>
      </c>
      <c r="R19" s="12">
        <v>0</v>
      </c>
      <c r="S19" s="12">
        <v>0</v>
      </c>
      <c r="T19" s="12">
        <v>0</v>
      </c>
      <c r="U19" s="12" t="s">
        <v>61</v>
      </c>
      <c r="V19" s="12" t="s">
        <v>62</v>
      </c>
      <c r="W19" s="12" t="s">
        <v>62</v>
      </c>
      <c r="X19" s="12">
        <v>10</v>
      </c>
      <c r="Y19" s="12">
        <v>50</v>
      </c>
      <c r="Z19" s="12">
        <v>30</v>
      </c>
      <c r="AA19" s="12">
        <v>10</v>
      </c>
      <c r="AB19" s="12"/>
      <c r="AC19" s="10"/>
    </row>
    <row r="20" spans="1:29" x14ac:dyDescent="0.25">
      <c r="A20" s="17">
        <v>2</v>
      </c>
      <c r="B20" s="12">
        <v>18</v>
      </c>
      <c r="C20" s="12" t="s">
        <v>63</v>
      </c>
      <c r="D20" s="12">
        <v>272</v>
      </c>
      <c r="E20" s="12">
        <v>60</v>
      </c>
      <c r="F20" s="12">
        <v>2.5</v>
      </c>
      <c r="G20" s="12">
        <v>1</v>
      </c>
      <c r="H20" s="12"/>
      <c r="I20" s="12">
        <v>3</v>
      </c>
      <c r="J20" s="12">
        <v>0</v>
      </c>
      <c r="K20" s="12">
        <v>2</v>
      </c>
      <c r="L20" s="12"/>
      <c r="M20" s="1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0"/>
    </row>
    <row r="21" spans="1:29" x14ac:dyDescent="0.25">
      <c r="A21" s="17">
        <v>2</v>
      </c>
      <c r="B21" s="12">
        <v>19</v>
      </c>
      <c r="C21" s="12" t="s">
        <v>64</v>
      </c>
      <c r="D21" s="12">
        <v>94</v>
      </c>
      <c r="E21" s="12">
        <v>3</v>
      </c>
      <c r="F21" s="12">
        <v>0.5</v>
      </c>
      <c r="G21" s="12"/>
      <c r="H21" s="12"/>
      <c r="I21" s="12"/>
      <c r="J21" s="12"/>
      <c r="K21" s="12"/>
      <c r="L21" s="12"/>
      <c r="M21" s="10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0" t="s">
        <v>65</v>
      </c>
    </row>
    <row r="22" spans="1:29" x14ac:dyDescent="0.25">
      <c r="A22" s="17">
        <v>2</v>
      </c>
      <c r="B22" s="12">
        <v>20</v>
      </c>
      <c r="C22" s="12" t="s">
        <v>66</v>
      </c>
      <c r="D22" s="12">
        <v>273</v>
      </c>
      <c r="E22" s="12">
        <v>71</v>
      </c>
      <c r="F22" s="12">
        <v>3.2</v>
      </c>
      <c r="G22" s="12"/>
      <c r="H22" s="12">
        <v>1.1000000000000001</v>
      </c>
      <c r="I22" s="12">
        <v>1</v>
      </c>
      <c r="J22" s="12">
        <v>0</v>
      </c>
      <c r="K22" s="12">
        <v>1</v>
      </c>
      <c r="L22" s="12"/>
      <c r="M22" s="1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0"/>
    </row>
    <row r="23" spans="1:29" x14ac:dyDescent="0.25">
      <c r="A23" s="17">
        <v>2</v>
      </c>
      <c r="B23" s="12">
        <v>21</v>
      </c>
      <c r="C23" s="12" t="s">
        <v>67</v>
      </c>
      <c r="D23" s="12">
        <v>1062</v>
      </c>
      <c r="E23" s="12">
        <v>80</v>
      </c>
      <c r="F23" s="12">
        <v>3.2</v>
      </c>
      <c r="G23" s="12">
        <v>1.5</v>
      </c>
      <c r="H23" s="12"/>
      <c r="I23" s="12">
        <v>12</v>
      </c>
      <c r="J23" s="12">
        <v>4</v>
      </c>
      <c r="K23" s="12">
        <v>1</v>
      </c>
      <c r="L23" s="12"/>
      <c r="M23" s="1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0"/>
    </row>
    <row r="24" spans="1:29" x14ac:dyDescent="0.25">
      <c r="A24" s="17">
        <v>3</v>
      </c>
      <c r="B24" s="12">
        <v>22</v>
      </c>
      <c r="C24" s="12" t="s">
        <v>68</v>
      </c>
      <c r="D24" s="12">
        <v>110</v>
      </c>
      <c r="E24" s="12">
        <v>80</v>
      </c>
      <c r="F24" s="12">
        <v>3.4</v>
      </c>
      <c r="G24" s="12">
        <v>1.8</v>
      </c>
      <c r="H24" s="12">
        <v>1.1000000000000001</v>
      </c>
      <c r="I24" s="12">
        <v>1</v>
      </c>
      <c r="J24" s="12">
        <v>1</v>
      </c>
      <c r="K24" s="12">
        <v>1</v>
      </c>
      <c r="L24" s="12"/>
      <c r="M24" s="1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0"/>
    </row>
    <row r="25" spans="1:29" x14ac:dyDescent="0.25">
      <c r="A25" s="17">
        <v>3</v>
      </c>
      <c r="B25" s="12">
        <v>23</v>
      </c>
      <c r="C25" s="12" t="s">
        <v>69</v>
      </c>
      <c r="D25" s="12">
        <v>920</v>
      </c>
      <c r="E25" s="12">
        <v>82</v>
      </c>
      <c r="F25" s="12">
        <v>2.4</v>
      </c>
      <c r="G25" s="12">
        <v>1.6</v>
      </c>
      <c r="H25" s="12"/>
      <c r="I25" s="12">
        <v>20</v>
      </c>
      <c r="J25" s="12">
        <v>7</v>
      </c>
      <c r="K25" s="12">
        <v>3</v>
      </c>
      <c r="L25" s="12">
        <v>100</v>
      </c>
      <c r="M25" s="10">
        <v>120</v>
      </c>
      <c r="N25" s="12">
        <v>4.5999999999999996</v>
      </c>
      <c r="O25" s="12">
        <v>3.9</v>
      </c>
      <c r="P25" s="12">
        <v>4</v>
      </c>
      <c r="Q25" s="12">
        <v>4.2</v>
      </c>
      <c r="R25" s="12">
        <v>0</v>
      </c>
      <c r="S25" s="12">
        <v>0</v>
      </c>
      <c r="T25" s="12">
        <v>0</v>
      </c>
      <c r="U25" s="12" t="s">
        <v>35</v>
      </c>
      <c r="V25" s="12" t="s">
        <v>70</v>
      </c>
      <c r="W25" s="12" t="s">
        <v>36</v>
      </c>
      <c r="X25" s="12">
        <v>0</v>
      </c>
      <c r="Y25" s="12">
        <v>20</v>
      </c>
      <c r="Z25" s="12">
        <v>80</v>
      </c>
      <c r="AA25" s="12">
        <v>0</v>
      </c>
      <c r="AB25" s="12">
        <v>0</v>
      </c>
      <c r="AC25" s="10" t="s">
        <v>71</v>
      </c>
    </row>
    <row r="26" spans="1:29" x14ac:dyDescent="0.25">
      <c r="A26" s="17">
        <v>3</v>
      </c>
      <c r="B26" s="12">
        <v>24</v>
      </c>
      <c r="C26" s="12" t="s">
        <v>72</v>
      </c>
      <c r="D26" s="12">
        <v>300</v>
      </c>
      <c r="E26" s="12">
        <v>25</v>
      </c>
      <c r="F26" s="12">
        <v>4.5</v>
      </c>
      <c r="G26" s="12"/>
      <c r="H26" s="12"/>
      <c r="I26" s="12"/>
      <c r="J26" s="12"/>
      <c r="K26" s="12"/>
      <c r="L26" s="12"/>
      <c r="M26" s="1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0" t="s">
        <v>73</v>
      </c>
    </row>
    <row r="27" spans="1:29" x14ac:dyDescent="0.25">
      <c r="A27" s="17">
        <v>3</v>
      </c>
      <c r="B27" s="12">
        <v>25</v>
      </c>
      <c r="C27" s="12" t="s">
        <v>74</v>
      </c>
      <c r="D27" s="12">
        <v>320</v>
      </c>
      <c r="E27" s="12">
        <v>54</v>
      </c>
      <c r="F27" s="12">
        <v>3.4</v>
      </c>
      <c r="G27" s="12">
        <v>2.2000000000000002</v>
      </c>
      <c r="H27" s="12"/>
      <c r="I27" s="12">
        <v>7</v>
      </c>
      <c r="J27" s="12">
        <v>0</v>
      </c>
      <c r="K27" s="12">
        <v>0</v>
      </c>
      <c r="L27" s="12"/>
      <c r="M27" s="1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0"/>
    </row>
    <row r="28" spans="1:29" x14ac:dyDescent="0.25">
      <c r="A28" s="17">
        <v>3</v>
      </c>
      <c r="B28" s="12">
        <v>26</v>
      </c>
      <c r="C28" s="12" t="s">
        <v>75</v>
      </c>
      <c r="D28" s="12">
        <v>253</v>
      </c>
      <c r="E28" s="12">
        <v>46</v>
      </c>
      <c r="F28" s="12">
        <v>3</v>
      </c>
      <c r="G28" s="12">
        <v>1.8</v>
      </c>
      <c r="H28" s="12"/>
      <c r="I28" s="12">
        <v>2</v>
      </c>
      <c r="J28" s="12">
        <v>0</v>
      </c>
      <c r="K28" s="12">
        <v>0</v>
      </c>
      <c r="L28" s="12"/>
      <c r="M28" s="1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0"/>
    </row>
    <row r="29" spans="1:29" x14ac:dyDescent="0.25">
      <c r="A29" s="17">
        <v>3</v>
      </c>
      <c r="B29" s="12">
        <v>27</v>
      </c>
      <c r="C29" s="12" t="s">
        <v>76</v>
      </c>
      <c r="D29" s="12">
        <v>70</v>
      </c>
      <c r="E29" s="12">
        <v>30</v>
      </c>
      <c r="F29" s="12">
        <v>8</v>
      </c>
      <c r="G29" s="12"/>
      <c r="H29" s="12">
        <v>2.1</v>
      </c>
      <c r="I29" s="12">
        <v>0</v>
      </c>
      <c r="J29" s="12">
        <v>0</v>
      </c>
      <c r="K29" s="12">
        <v>0</v>
      </c>
      <c r="L29" s="12"/>
      <c r="M29" s="1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0"/>
    </row>
    <row r="30" spans="1:29" x14ac:dyDescent="0.25">
      <c r="A30" s="17">
        <v>3</v>
      </c>
      <c r="B30" s="12">
        <v>28</v>
      </c>
      <c r="C30" s="12" t="s">
        <v>77</v>
      </c>
      <c r="D30" s="12">
        <v>110</v>
      </c>
      <c r="E30" s="12">
        <v>75</v>
      </c>
      <c r="F30" s="12">
        <v>4</v>
      </c>
      <c r="G30" s="12">
        <v>2</v>
      </c>
      <c r="H30" s="12"/>
      <c r="I30" s="12">
        <v>2</v>
      </c>
      <c r="J30" s="12">
        <v>0</v>
      </c>
      <c r="K30" s="12">
        <v>0</v>
      </c>
      <c r="L30" s="12"/>
      <c r="M30" s="1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0" t="s">
        <v>38</v>
      </c>
    </row>
    <row r="31" spans="1:29" x14ac:dyDescent="0.25">
      <c r="A31" s="17">
        <v>3</v>
      </c>
      <c r="B31" s="12">
        <v>29</v>
      </c>
      <c r="C31" s="12" t="s">
        <v>78</v>
      </c>
      <c r="D31" s="12">
        <v>100</v>
      </c>
      <c r="E31" s="12">
        <v>74</v>
      </c>
      <c r="F31" s="12">
        <v>5</v>
      </c>
      <c r="G31" s="12">
        <v>3</v>
      </c>
      <c r="H31" s="12">
        <v>1.2</v>
      </c>
      <c r="I31" s="12">
        <v>0</v>
      </c>
      <c r="J31" s="12">
        <v>0</v>
      </c>
      <c r="K31" s="12">
        <v>0</v>
      </c>
      <c r="L31" s="12"/>
      <c r="M31" s="10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0"/>
    </row>
    <row r="32" spans="1:29" x14ac:dyDescent="0.25">
      <c r="A32" s="17">
        <v>3</v>
      </c>
      <c r="B32" s="12">
        <v>30</v>
      </c>
      <c r="C32" s="12" t="s">
        <v>79</v>
      </c>
      <c r="D32" s="12">
        <v>894</v>
      </c>
      <c r="E32" s="12">
        <v>85</v>
      </c>
      <c r="F32" s="12">
        <v>3.5</v>
      </c>
      <c r="G32" s="12">
        <v>2</v>
      </c>
      <c r="H32" s="12"/>
      <c r="I32" s="12">
        <v>7</v>
      </c>
      <c r="J32" s="12">
        <v>1</v>
      </c>
      <c r="K32" s="12">
        <v>0</v>
      </c>
      <c r="L32" s="12"/>
      <c r="M32" s="1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0"/>
    </row>
    <row r="33" spans="1:29" x14ac:dyDescent="0.25">
      <c r="A33" s="17">
        <v>3</v>
      </c>
      <c r="B33" s="12">
        <v>31</v>
      </c>
      <c r="C33" s="12" t="s">
        <v>80</v>
      </c>
      <c r="D33" s="12">
        <v>57</v>
      </c>
      <c r="E33" s="12">
        <v>57</v>
      </c>
      <c r="F33" s="12">
        <v>5</v>
      </c>
      <c r="G33" s="12"/>
      <c r="H33" s="12">
        <v>1.9</v>
      </c>
      <c r="I33" s="12">
        <v>3</v>
      </c>
      <c r="J33" s="12">
        <v>1</v>
      </c>
      <c r="K33" s="12">
        <v>0</v>
      </c>
      <c r="L33" s="12">
        <v>89</v>
      </c>
      <c r="M33" s="10">
        <v>226</v>
      </c>
      <c r="N33" s="12">
        <v>6</v>
      </c>
      <c r="O33" s="12">
        <v>5.2</v>
      </c>
      <c r="P33" s="12">
        <v>5</v>
      </c>
      <c r="Q33" s="12">
        <v>2.1</v>
      </c>
      <c r="R33" s="12">
        <v>0</v>
      </c>
      <c r="S33" s="12">
        <v>0</v>
      </c>
      <c r="T33" s="12">
        <v>0</v>
      </c>
      <c r="U33" s="12" t="s">
        <v>81</v>
      </c>
      <c r="V33" s="12" t="s">
        <v>82</v>
      </c>
      <c r="W33" s="12" t="s">
        <v>82</v>
      </c>
      <c r="X33" s="12">
        <v>10</v>
      </c>
      <c r="Y33" s="12">
        <v>10</v>
      </c>
      <c r="Z33" s="12">
        <v>40</v>
      </c>
      <c r="AA33" s="12">
        <v>40</v>
      </c>
      <c r="AB33" s="12">
        <v>0</v>
      </c>
      <c r="AC33" s="10"/>
    </row>
    <row r="34" spans="1:29" x14ac:dyDescent="0.25">
      <c r="A34" s="17">
        <v>3</v>
      </c>
      <c r="B34" s="12">
        <v>32</v>
      </c>
      <c r="C34" s="12" t="s">
        <v>83</v>
      </c>
      <c r="D34" s="12">
        <v>355</v>
      </c>
      <c r="E34" s="12">
        <v>20</v>
      </c>
      <c r="F34" s="12">
        <v>0.8</v>
      </c>
      <c r="G34" s="12"/>
      <c r="H34" s="12"/>
      <c r="I34" s="12"/>
      <c r="J34" s="12"/>
      <c r="K34" s="12"/>
      <c r="L34" s="12"/>
      <c r="M34" s="1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0" t="s">
        <v>84</v>
      </c>
    </row>
    <row r="35" spans="1:29" x14ac:dyDescent="0.25">
      <c r="A35" s="17">
        <v>3</v>
      </c>
      <c r="B35" s="12">
        <v>33</v>
      </c>
      <c r="C35" s="12" t="s">
        <v>85</v>
      </c>
      <c r="D35" s="12">
        <v>325</v>
      </c>
      <c r="E35" s="12">
        <v>57</v>
      </c>
      <c r="F35" s="12">
        <v>2</v>
      </c>
      <c r="G35" s="12">
        <v>1.4</v>
      </c>
      <c r="H35" s="12"/>
      <c r="I35" s="12">
        <v>2</v>
      </c>
      <c r="J35" s="12">
        <v>0</v>
      </c>
      <c r="K35" s="12">
        <v>0</v>
      </c>
      <c r="L35" s="12">
        <v>127</v>
      </c>
      <c r="M35" s="10">
        <v>225</v>
      </c>
      <c r="N35" s="12">
        <v>5</v>
      </c>
      <c r="O35" s="12">
        <v>3</v>
      </c>
      <c r="P35" s="12">
        <v>3.5</v>
      </c>
      <c r="Q35" s="12">
        <v>4.5</v>
      </c>
      <c r="R35" s="12">
        <v>0</v>
      </c>
      <c r="S35" s="12">
        <v>0</v>
      </c>
      <c r="T35" s="12">
        <v>0</v>
      </c>
      <c r="U35" s="12" t="s">
        <v>86</v>
      </c>
      <c r="V35" s="12" t="s">
        <v>37</v>
      </c>
      <c r="W35" s="12" t="s">
        <v>37</v>
      </c>
      <c r="X35" s="12">
        <v>0</v>
      </c>
      <c r="Y35" s="12">
        <v>10</v>
      </c>
      <c r="Z35" s="12">
        <v>60</v>
      </c>
      <c r="AA35" s="12">
        <v>30</v>
      </c>
      <c r="AB35" s="12">
        <v>0</v>
      </c>
      <c r="AC35" s="10"/>
    </row>
    <row r="36" spans="1:29" x14ac:dyDescent="0.25">
      <c r="A36" s="17">
        <v>3</v>
      </c>
      <c r="B36" s="12">
        <v>34</v>
      </c>
      <c r="C36" s="12" t="s">
        <v>87</v>
      </c>
      <c r="D36" s="12">
        <v>128</v>
      </c>
      <c r="E36" s="12">
        <v>54</v>
      </c>
      <c r="F36" s="12">
        <v>4.5</v>
      </c>
      <c r="G36" s="12">
        <v>3</v>
      </c>
      <c r="H36" s="12">
        <v>1.8</v>
      </c>
      <c r="I36" s="12">
        <v>0</v>
      </c>
      <c r="J36" s="12">
        <v>0</v>
      </c>
      <c r="K36" s="12">
        <v>0</v>
      </c>
      <c r="L36" s="12"/>
      <c r="M36" s="1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0"/>
    </row>
    <row r="37" spans="1:29" x14ac:dyDescent="0.25">
      <c r="A37" s="17">
        <v>3</v>
      </c>
      <c r="B37" s="12">
        <v>35</v>
      </c>
      <c r="C37" s="12" t="s">
        <v>88</v>
      </c>
      <c r="D37" s="12">
        <v>400</v>
      </c>
      <c r="E37" s="12">
        <v>40</v>
      </c>
      <c r="F37" s="12">
        <v>3.5</v>
      </c>
      <c r="G37" s="12">
        <v>2</v>
      </c>
      <c r="H37" s="12"/>
      <c r="I37" s="12">
        <v>7</v>
      </c>
      <c r="J37" s="12">
        <v>2</v>
      </c>
      <c r="K37" s="12">
        <v>2</v>
      </c>
      <c r="L37" s="12"/>
      <c r="M37" s="10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0" t="s">
        <v>38</v>
      </c>
    </row>
    <row r="38" spans="1:29" x14ac:dyDescent="0.25">
      <c r="A38" s="17">
        <v>3</v>
      </c>
      <c r="B38" s="12">
        <v>36</v>
      </c>
      <c r="C38" s="12" t="s">
        <v>89</v>
      </c>
      <c r="D38" s="12">
        <v>345</v>
      </c>
      <c r="E38" s="12">
        <v>25</v>
      </c>
      <c r="F38" s="12">
        <v>2</v>
      </c>
      <c r="G38" s="12"/>
      <c r="H38" s="12"/>
      <c r="I38" s="12"/>
      <c r="J38" s="12"/>
      <c r="K38" s="12"/>
      <c r="L38" s="12"/>
      <c r="M38" s="1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0" t="s">
        <v>90</v>
      </c>
    </row>
    <row r="39" spans="1:29" x14ac:dyDescent="0.25">
      <c r="A39" s="17">
        <v>3</v>
      </c>
      <c r="B39" s="12">
        <v>37</v>
      </c>
      <c r="C39" s="12" t="s">
        <v>91</v>
      </c>
      <c r="D39" s="12">
        <v>830</v>
      </c>
      <c r="E39" s="12">
        <v>60</v>
      </c>
      <c r="F39" s="12">
        <v>7</v>
      </c>
      <c r="G39" s="12">
        <v>3</v>
      </c>
      <c r="H39" s="12"/>
      <c r="I39" s="12">
        <v>5</v>
      </c>
      <c r="J39" s="12">
        <v>2</v>
      </c>
      <c r="K39" s="12">
        <v>1</v>
      </c>
      <c r="L39" s="12"/>
      <c r="M39" s="1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0" t="s">
        <v>92</v>
      </c>
    </row>
    <row r="40" spans="1:29" x14ac:dyDescent="0.25">
      <c r="A40" s="17">
        <v>3</v>
      </c>
      <c r="B40" s="12">
        <v>38</v>
      </c>
      <c r="C40" s="12" t="s">
        <v>93</v>
      </c>
      <c r="D40" s="12"/>
      <c r="E40" s="12">
        <v>6</v>
      </c>
      <c r="F40" s="12"/>
      <c r="G40" s="12"/>
      <c r="H40" s="12"/>
      <c r="I40" s="12">
        <v>0</v>
      </c>
      <c r="J40" s="12">
        <v>0</v>
      </c>
      <c r="K40" s="12">
        <v>0</v>
      </c>
      <c r="L40" s="12"/>
      <c r="M40" s="1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0" t="s">
        <v>94</v>
      </c>
    </row>
    <row r="41" spans="1:29" x14ac:dyDescent="0.25">
      <c r="A41" s="17">
        <v>3</v>
      </c>
      <c r="B41" s="12">
        <v>39</v>
      </c>
      <c r="C41" s="12" t="s">
        <v>95</v>
      </c>
      <c r="D41" s="12">
        <v>70</v>
      </c>
      <c r="E41" s="12">
        <v>60</v>
      </c>
      <c r="F41" s="12">
        <v>8</v>
      </c>
      <c r="G41" s="12"/>
      <c r="H41" s="12"/>
      <c r="I41" s="12">
        <v>0</v>
      </c>
      <c r="J41" s="12">
        <v>0</v>
      </c>
      <c r="K41" s="12">
        <v>0</v>
      </c>
      <c r="L41" s="12"/>
      <c r="M41" s="1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0"/>
    </row>
    <row r="42" spans="1:29" x14ac:dyDescent="0.25">
      <c r="A42" s="17">
        <v>3</v>
      </c>
      <c r="B42" s="12">
        <v>40</v>
      </c>
      <c r="C42" s="12" t="s">
        <v>96</v>
      </c>
      <c r="D42" s="12">
        <v>226</v>
      </c>
      <c r="E42" s="12">
        <v>30</v>
      </c>
      <c r="F42" s="12">
        <v>2</v>
      </c>
      <c r="G42" s="12">
        <v>1.5</v>
      </c>
      <c r="H42" s="12"/>
      <c r="I42" s="12">
        <v>0</v>
      </c>
      <c r="J42" s="12">
        <v>1</v>
      </c>
      <c r="K42" s="12">
        <v>0</v>
      </c>
      <c r="L42" s="12"/>
      <c r="M42" s="1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0"/>
    </row>
    <row r="43" spans="1:29" x14ac:dyDescent="0.25">
      <c r="A43" s="17">
        <v>3</v>
      </c>
      <c r="B43" s="12">
        <v>41</v>
      </c>
      <c r="C43" s="12" t="s">
        <v>97</v>
      </c>
      <c r="D43" s="12">
        <v>135</v>
      </c>
      <c r="E43" s="12">
        <v>60</v>
      </c>
      <c r="F43" s="12">
        <v>5</v>
      </c>
      <c r="G43" s="12"/>
      <c r="H43" s="12">
        <v>1.6</v>
      </c>
      <c r="I43" s="12">
        <v>2</v>
      </c>
      <c r="J43" s="12">
        <v>2</v>
      </c>
      <c r="K43" s="12">
        <v>0</v>
      </c>
      <c r="L43" s="12"/>
      <c r="M43" s="1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0"/>
    </row>
    <row r="44" spans="1:29" x14ac:dyDescent="0.25">
      <c r="A44" s="17">
        <v>3</v>
      </c>
      <c r="B44" s="12">
        <v>42</v>
      </c>
      <c r="C44" s="12" t="s">
        <v>98</v>
      </c>
      <c r="D44" s="12">
        <v>840</v>
      </c>
      <c r="E44" s="12">
        <v>60</v>
      </c>
      <c r="F44" s="12">
        <v>2.5</v>
      </c>
      <c r="G44" s="12">
        <v>1.5</v>
      </c>
      <c r="H44" s="12"/>
      <c r="I44" s="12">
        <v>3</v>
      </c>
      <c r="J44" s="12">
        <v>2</v>
      </c>
      <c r="K44" s="12">
        <v>1</v>
      </c>
      <c r="L44" s="12"/>
      <c r="M44" s="1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0"/>
    </row>
    <row r="45" spans="1:29" x14ac:dyDescent="0.25">
      <c r="A45" s="17">
        <v>3</v>
      </c>
      <c r="B45" s="12">
        <v>43</v>
      </c>
      <c r="C45" s="12" t="s">
        <v>99</v>
      </c>
      <c r="D45" s="12">
        <v>203</v>
      </c>
      <c r="E45" s="12">
        <v>15</v>
      </c>
      <c r="F45" s="12">
        <v>1</v>
      </c>
      <c r="G45" s="12"/>
      <c r="H45" s="12"/>
      <c r="I45" s="12"/>
      <c r="J45" s="12"/>
      <c r="K45" s="12"/>
      <c r="L45" s="12"/>
      <c r="M45" s="1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0" t="s">
        <v>100</v>
      </c>
    </row>
    <row r="46" spans="1:29" x14ac:dyDescent="0.25">
      <c r="A46" s="17">
        <v>3</v>
      </c>
      <c r="B46" s="12">
        <v>44</v>
      </c>
      <c r="C46" s="12" t="s">
        <v>101</v>
      </c>
      <c r="D46" s="12">
        <v>120</v>
      </c>
      <c r="E46" s="12">
        <v>50</v>
      </c>
      <c r="F46" s="12">
        <v>5</v>
      </c>
      <c r="G46" s="12"/>
      <c r="H46" s="12">
        <v>1.7</v>
      </c>
      <c r="I46" s="12">
        <v>1</v>
      </c>
      <c r="J46" s="12">
        <v>0</v>
      </c>
      <c r="K46" s="12">
        <v>0</v>
      </c>
      <c r="L46" s="12"/>
      <c r="M46" s="1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0"/>
    </row>
    <row r="47" spans="1:29" x14ac:dyDescent="0.25">
      <c r="A47" s="17">
        <v>4</v>
      </c>
      <c r="B47" s="12">
        <v>45</v>
      </c>
      <c r="C47" s="12" t="s">
        <v>102</v>
      </c>
      <c r="D47" s="12">
        <v>1070</v>
      </c>
      <c r="E47" s="12">
        <v>80</v>
      </c>
      <c r="F47" s="12">
        <v>2.5</v>
      </c>
      <c r="G47" s="12">
        <v>1.5</v>
      </c>
      <c r="H47" s="12"/>
      <c r="I47" s="12">
        <v>9</v>
      </c>
      <c r="J47" s="12">
        <v>0</v>
      </c>
      <c r="K47" s="12">
        <v>2</v>
      </c>
      <c r="L47" s="12">
        <v>95</v>
      </c>
      <c r="M47" s="10">
        <v>450</v>
      </c>
      <c r="N47" s="12">
        <v>5</v>
      </c>
      <c r="O47" s="12">
        <v>4.5999999999999996</v>
      </c>
      <c r="P47" s="12">
        <v>4.8</v>
      </c>
      <c r="Q47" s="12">
        <v>4.4000000000000004</v>
      </c>
      <c r="R47" s="12">
        <v>0</v>
      </c>
      <c r="S47" s="12">
        <v>0</v>
      </c>
      <c r="T47" s="12">
        <v>0</v>
      </c>
      <c r="U47" s="12" t="s">
        <v>35</v>
      </c>
      <c r="V47" s="12" t="s">
        <v>42</v>
      </c>
      <c r="W47" s="12" t="s">
        <v>37</v>
      </c>
      <c r="X47" s="12">
        <v>10</v>
      </c>
      <c r="Y47" s="12">
        <v>20</v>
      </c>
      <c r="Z47" s="12">
        <v>50</v>
      </c>
      <c r="AA47" s="12">
        <v>20</v>
      </c>
      <c r="AB47" s="12">
        <v>0</v>
      </c>
      <c r="AC47" s="10" t="s">
        <v>103</v>
      </c>
    </row>
    <row r="48" spans="1:29" x14ac:dyDescent="0.25">
      <c r="A48" s="17">
        <v>4</v>
      </c>
      <c r="B48" s="12">
        <v>46</v>
      </c>
      <c r="C48" s="12" t="s">
        <v>104</v>
      </c>
      <c r="D48" s="12">
        <v>1090</v>
      </c>
      <c r="E48" s="12">
        <v>25</v>
      </c>
      <c r="F48" s="12">
        <v>5</v>
      </c>
      <c r="G48" s="12"/>
      <c r="H48" s="12"/>
      <c r="I48" s="12"/>
      <c r="J48" s="12"/>
      <c r="K48" s="12"/>
      <c r="L48" s="12"/>
      <c r="M48" s="1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0" t="s">
        <v>105</v>
      </c>
    </row>
    <row r="49" spans="1:29" x14ac:dyDescent="0.25">
      <c r="A49" s="17">
        <v>4</v>
      </c>
      <c r="B49" s="12">
        <v>47</v>
      </c>
      <c r="C49" s="12" t="s">
        <v>106</v>
      </c>
      <c r="D49" s="12">
        <v>200</v>
      </c>
      <c r="E49" s="12">
        <v>60</v>
      </c>
      <c r="F49" s="12">
        <v>4</v>
      </c>
      <c r="G49" s="12"/>
      <c r="H49" s="12">
        <v>1.6</v>
      </c>
      <c r="I49" s="12">
        <v>2</v>
      </c>
      <c r="J49" s="12">
        <v>1</v>
      </c>
      <c r="K49" s="12">
        <v>0</v>
      </c>
      <c r="L49" s="12">
        <v>75</v>
      </c>
      <c r="M49" s="10">
        <v>225</v>
      </c>
      <c r="N49" s="12">
        <v>5.7</v>
      </c>
      <c r="O49" s="12">
        <v>4.5</v>
      </c>
      <c r="P49" s="12">
        <v>5.7</v>
      </c>
      <c r="Q49" s="12">
        <v>3.5</v>
      </c>
      <c r="R49" s="12">
        <v>0</v>
      </c>
      <c r="S49" s="12">
        <v>0</v>
      </c>
      <c r="T49" s="12">
        <v>0</v>
      </c>
      <c r="U49" s="12" t="s">
        <v>86</v>
      </c>
      <c r="V49" s="12" t="s">
        <v>42</v>
      </c>
      <c r="W49" s="12" t="s">
        <v>37</v>
      </c>
      <c r="X49" s="12">
        <v>0</v>
      </c>
      <c r="Y49" s="12">
        <v>20</v>
      </c>
      <c r="Z49" s="12">
        <v>70</v>
      </c>
      <c r="AA49" s="12">
        <v>10</v>
      </c>
      <c r="AB49" s="12">
        <v>0</v>
      </c>
      <c r="AC49" s="10"/>
    </row>
    <row r="50" spans="1:29" x14ac:dyDescent="0.25">
      <c r="A50" s="17">
        <v>4</v>
      </c>
      <c r="B50" s="12">
        <v>48</v>
      </c>
      <c r="C50" s="12" t="s">
        <v>107</v>
      </c>
      <c r="D50" s="12">
        <v>553</v>
      </c>
      <c r="E50" s="12">
        <v>50</v>
      </c>
      <c r="F50" s="12">
        <v>4.5</v>
      </c>
      <c r="G50" s="12"/>
      <c r="H50" s="12"/>
      <c r="I50" s="12"/>
      <c r="J50" s="12"/>
      <c r="K50" s="12"/>
      <c r="L50" s="12"/>
      <c r="M50" s="1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0" t="s">
        <v>108</v>
      </c>
    </row>
    <row r="51" spans="1:29" x14ac:dyDescent="0.25">
      <c r="A51" s="17">
        <v>4</v>
      </c>
      <c r="B51" s="12">
        <v>49</v>
      </c>
      <c r="C51" s="12" t="s">
        <v>109</v>
      </c>
      <c r="D51" s="12">
        <v>180</v>
      </c>
      <c r="E51" s="12">
        <v>70</v>
      </c>
      <c r="F51" s="12">
        <v>2</v>
      </c>
      <c r="G51" s="12">
        <v>1.5</v>
      </c>
      <c r="H51" s="12"/>
      <c r="I51" s="12">
        <v>1</v>
      </c>
      <c r="J51" s="12">
        <v>0</v>
      </c>
      <c r="K51" s="12">
        <v>0</v>
      </c>
      <c r="L51" s="12"/>
      <c r="M51" s="10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0"/>
    </row>
    <row r="52" spans="1:29" x14ac:dyDescent="0.25">
      <c r="A52" s="17">
        <v>4</v>
      </c>
      <c r="B52" s="12">
        <v>50</v>
      </c>
      <c r="C52" s="12" t="s">
        <v>110</v>
      </c>
      <c r="D52" s="12">
        <v>85</v>
      </c>
      <c r="E52" s="12">
        <v>35</v>
      </c>
      <c r="F52" s="12">
        <v>6</v>
      </c>
      <c r="G52" s="12"/>
      <c r="H52" s="12">
        <v>1.2</v>
      </c>
      <c r="I52" s="12">
        <v>1</v>
      </c>
      <c r="J52" s="12">
        <v>0</v>
      </c>
      <c r="K52" s="12">
        <v>0</v>
      </c>
      <c r="L52" s="12"/>
      <c r="M52" s="1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0"/>
    </row>
    <row r="53" spans="1:29" x14ac:dyDescent="0.25">
      <c r="A53" s="17">
        <v>4</v>
      </c>
      <c r="B53" s="12">
        <v>51</v>
      </c>
      <c r="C53" s="12" t="s">
        <v>111</v>
      </c>
      <c r="D53" s="12">
        <v>123</v>
      </c>
      <c r="E53" s="12">
        <v>80</v>
      </c>
      <c r="F53" s="12">
        <v>4</v>
      </c>
      <c r="G53" s="12">
        <v>1.5</v>
      </c>
      <c r="H53" s="12"/>
      <c r="I53" s="12">
        <v>17</v>
      </c>
      <c r="J53" s="12">
        <v>9</v>
      </c>
      <c r="K53" s="12">
        <v>1</v>
      </c>
      <c r="L53" s="12"/>
      <c r="M53" s="1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0" t="s">
        <v>103</v>
      </c>
    </row>
    <row r="54" spans="1:29" x14ac:dyDescent="0.25">
      <c r="A54" s="17">
        <v>4</v>
      </c>
      <c r="B54" s="12">
        <v>52</v>
      </c>
      <c r="C54" s="12" t="s">
        <v>112</v>
      </c>
      <c r="D54" s="12">
        <v>569</v>
      </c>
      <c r="E54" s="12">
        <v>15</v>
      </c>
      <c r="F54" s="12">
        <v>3</v>
      </c>
      <c r="G54" s="12"/>
      <c r="H54" s="12"/>
      <c r="I54" s="12"/>
      <c r="J54" s="12"/>
      <c r="K54" s="12"/>
      <c r="L54" s="12"/>
      <c r="M54" s="1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0" t="s">
        <v>113</v>
      </c>
    </row>
    <row r="55" spans="1:29" s="20" customFormat="1" x14ac:dyDescent="0.25">
      <c r="A55" s="18">
        <v>4</v>
      </c>
      <c r="B55" s="19">
        <v>53</v>
      </c>
      <c r="C55" s="19" t="s">
        <v>114</v>
      </c>
      <c r="D55" s="19">
        <v>130</v>
      </c>
      <c r="E55" s="19">
        <v>50</v>
      </c>
      <c r="F55" s="19">
        <v>7</v>
      </c>
      <c r="G55" s="19"/>
      <c r="H55" s="19">
        <v>1.8</v>
      </c>
      <c r="I55" s="19">
        <v>0</v>
      </c>
      <c r="J55" s="19">
        <v>0</v>
      </c>
      <c r="K55" s="19">
        <v>0</v>
      </c>
      <c r="L55" s="19"/>
      <c r="M55" s="1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4"/>
    </row>
    <row r="56" spans="1:29" s="20" customFormat="1" x14ac:dyDescent="0.25">
      <c r="A56" s="18">
        <v>4</v>
      </c>
      <c r="B56" s="19">
        <v>54</v>
      </c>
      <c r="C56" s="19" t="s">
        <v>115</v>
      </c>
      <c r="D56" s="19">
        <v>1350</v>
      </c>
      <c r="E56" s="19">
        <v>70</v>
      </c>
      <c r="F56" s="19">
        <v>6</v>
      </c>
      <c r="G56" s="19">
        <v>3</v>
      </c>
      <c r="H56" s="19"/>
      <c r="I56" s="18">
        <f>M58*($D$56/($D$56+$D$57))</f>
        <v>9.6947935368043083</v>
      </c>
      <c r="J56" s="18">
        <f t="shared" ref="J56:K56" si="0">N58*($D$56/($D$56+$D$57))</f>
        <v>3.3931777378815084</v>
      </c>
      <c r="K56" s="18">
        <f t="shared" si="0"/>
        <v>2.4236983842010771</v>
      </c>
      <c r="L56" s="19"/>
      <c r="M56" s="14" t="s">
        <v>116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4"/>
    </row>
    <row r="57" spans="1:29" s="20" customFormat="1" x14ac:dyDescent="0.25">
      <c r="A57" s="18">
        <v>5</v>
      </c>
      <c r="B57" s="19">
        <v>54.5</v>
      </c>
      <c r="C57" s="19" t="s">
        <v>117</v>
      </c>
      <c r="D57" s="19">
        <v>1435</v>
      </c>
      <c r="E57" s="19">
        <v>70</v>
      </c>
      <c r="F57" s="19">
        <v>6</v>
      </c>
      <c r="G57" s="19">
        <v>3</v>
      </c>
      <c r="H57" s="19"/>
      <c r="I57" s="18">
        <f>M58*($D$57/($D$56+$D$57))</f>
        <v>10.305206463195692</v>
      </c>
      <c r="J57" s="18">
        <f t="shared" ref="J57:K57" si="1">N58*($D$57/($D$56+$D$57))</f>
        <v>3.6068222621184916</v>
      </c>
      <c r="K57" s="18">
        <f t="shared" si="1"/>
        <v>2.5763016157989229</v>
      </c>
      <c r="L57" s="19"/>
      <c r="M57" s="14" t="s">
        <v>118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4"/>
    </row>
    <row r="58" spans="1:29" s="20" customFormat="1" x14ac:dyDescent="0.25">
      <c r="A58" s="18">
        <v>5</v>
      </c>
      <c r="B58" s="19">
        <v>55</v>
      </c>
      <c r="C58" s="19" t="s">
        <v>119</v>
      </c>
      <c r="D58" s="19"/>
      <c r="E58" s="19">
        <v>4</v>
      </c>
      <c r="F58" s="19"/>
      <c r="G58" s="19"/>
      <c r="H58" s="19"/>
      <c r="I58" s="19"/>
      <c r="J58" s="19"/>
      <c r="K58" s="19"/>
      <c r="L58" s="19"/>
      <c r="M58" s="14">
        <v>20</v>
      </c>
      <c r="N58" s="19">
        <v>7</v>
      </c>
      <c r="O58" s="19">
        <v>5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4" t="s">
        <v>120</v>
      </c>
    </row>
    <row r="59" spans="1:29" s="20" customFormat="1" x14ac:dyDescent="0.25">
      <c r="A59" s="18">
        <v>5</v>
      </c>
      <c r="B59" s="19">
        <v>56</v>
      </c>
      <c r="C59" s="19" t="s">
        <v>121</v>
      </c>
      <c r="D59" s="19">
        <v>137</v>
      </c>
      <c r="E59" s="19">
        <v>15</v>
      </c>
      <c r="F59" s="19">
        <v>1.4</v>
      </c>
      <c r="G59" s="19"/>
      <c r="H59" s="19"/>
      <c r="I59" s="19"/>
      <c r="J59" s="19"/>
      <c r="K59" s="19"/>
      <c r="L59" s="19"/>
      <c r="M59" s="1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4" t="s">
        <v>122</v>
      </c>
    </row>
    <row r="60" spans="1:29" s="20" customFormat="1" x14ac:dyDescent="0.25">
      <c r="A60" s="18">
        <v>5</v>
      </c>
      <c r="B60" s="19">
        <v>57</v>
      </c>
      <c r="C60" s="19" t="s">
        <v>123</v>
      </c>
      <c r="D60" s="19">
        <v>72</v>
      </c>
      <c r="E60" s="19">
        <v>40</v>
      </c>
      <c r="F60" s="19">
        <v>6</v>
      </c>
      <c r="G60" s="19"/>
      <c r="H60" s="19">
        <v>2.4</v>
      </c>
      <c r="I60" s="19">
        <v>0</v>
      </c>
      <c r="J60" s="19">
        <v>0</v>
      </c>
      <c r="K60" s="19">
        <v>0</v>
      </c>
      <c r="L60" s="19"/>
      <c r="M60" s="1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4"/>
    </row>
    <row r="61" spans="1:29" s="20" customFormat="1" x14ac:dyDescent="0.25">
      <c r="A61" s="18">
        <v>5</v>
      </c>
      <c r="B61" s="19">
        <v>58</v>
      </c>
      <c r="C61" s="19" t="s">
        <v>124</v>
      </c>
      <c r="D61" s="19">
        <v>124</v>
      </c>
      <c r="E61" s="19">
        <v>70</v>
      </c>
      <c r="F61" s="19">
        <v>2</v>
      </c>
      <c r="G61" s="19">
        <v>1.2</v>
      </c>
      <c r="H61" s="19"/>
      <c r="I61" s="19">
        <v>0</v>
      </c>
      <c r="J61" s="19">
        <v>0</v>
      </c>
      <c r="K61" s="19">
        <v>1</v>
      </c>
      <c r="L61" s="19"/>
      <c r="M61" s="1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4"/>
    </row>
    <row r="62" spans="1:29" s="20" customFormat="1" x14ac:dyDescent="0.25">
      <c r="A62" s="18">
        <v>5</v>
      </c>
      <c r="B62" s="19">
        <v>59</v>
      </c>
      <c r="C62" s="19" t="s">
        <v>125</v>
      </c>
      <c r="D62" s="19">
        <v>141</v>
      </c>
      <c r="E62" s="19">
        <v>60</v>
      </c>
      <c r="F62" s="19">
        <v>3.5</v>
      </c>
      <c r="G62" s="19">
        <v>2.2000000000000002</v>
      </c>
      <c r="H62" s="19"/>
      <c r="I62" s="19">
        <v>0</v>
      </c>
      <c r="J62" s="19">
        <v>0</v>
      </c>
      <c r="K62" s="19">
        <v>0</v>
      </c>
      <c r="L62" s="19"/>
      <c r="M62" s="1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4"/>
    </row>
    <row r="63" spans="1:29" s="20" customFormat="1" x14ac:dyDescent="0.25">
      <c r="A63" s="18">
        <v>5</v>
      </c>
      <c r="B63" s="19">
        <v>60</v>
      </c>
      <c r="C63" s="19" t="s">
        <v>126</v>
      </c>
      <c r="D63" s="19">
        <v>1020</v>
      </c>
      <c r="E63" s="19">
        <v>80</v>
      </c>
      <c r="F63" s="19">
        <v>6</v>
      </c>
      <c r="G63" s="19">
        <v>3</v>
      </c>
      <c r="H63" s="19"/>
      <c r="I63" s="19">
        <v>18</v>
      </c>
      <c r="J63" s="19">
        <v>8</v>
      </c>
      <c r="K63" s="19">
        <v>5</v>
      </c>
      <c r="L63" s="19">
        <v>87</v>
      </c>
      <c r="M63" s="14">
        <v>300</v>
      </c>
      <c r="N63" s="19">
        <v>6.2</v>
      </c>
      <c r="O63" s="19">
        <v>4.3</v>
      </c>
      <c r="P63" s="19">
        <v>3.8</v>
      </c>
      <c r="Q63" s="19">
        <v>4.7</v>
      </c>
      <c r="R63" s="19">
        <v>0</v>
      </c>
      <c r="S63" s="19">
        <v>0</v>
      </c>
      <c r="T63" s="19">
        <v>0</v>
      </c>
      <c r="U63" s="19" t="s">
        <v>35</v>
      </c>
      <c r="V63" s="19" t="s">
        <v>36</v>
      </c>
      <c r="W63" s="19" t="s">
        <v>37</v>
      </c>
      <c r="X63" s="19">
        <v>0</v>
      </c>
      <c r="Y63" s="19">
        <v>10</v>
      </c>
      <c r="Z63" s="19">
        <v>20</v>
      </c>
      <c r="AA63" s="19">
        <v>70</v>
      </c>
      <c r="AB63" s="19">
        <v>0</v>
      </c>
      <c r="AC63" s="14" t="s">
        <v>103</v>
      </c>
    </row>
    <row r="64" spans="1:29" s="20" customFormat="1" x14ac:dyDescent="0.25">
      <c r="A64" s="18">
        <v>5</v>
      </c>
      <c r="B64" s="19">
        <v>61</v>
      </c>
      <c r="C64" s="19" t="s">
        <v>127</v>
      </c>
      <c r="D64" s="19">
        <v>74</v>
      </c>
      <c r="E64" s="19">
        <v>60</v>
      </c>
      <c r="F64" s="19">
        <v>8</v>
      </c>
      <c r="G64" s="19"/>
      <c r="H64" s="19">
        <v>2.1</v>
      </c>
      <c r="I64" s="19">
        <v>1</v>
      </c>
      <c r="J64" s="19">
        <v>0</v>
      </c>
      <c r="K64" s="19">
        <v>0</v>
      </c>
      <c r="L64" s="19">
        <v>67</v>
      </c>
      <c r="M64" s="14">
        <v>115</v>
      </c>
      <c r="N64" s="19">
        <v>7.7</v>
      </c>
      <c r="O64" s="19">
        <v>5.7</v>
      </c>
      <c r="P64" s="19">
        <v>6.1</v>
      </c>
      <c r="Q64" s="19">
        <v>4.5999999999999996</v>
      </c>
      <c r="R64" s="19">
        <v>0</v>
      </c>
      <c r="S64" s="19">
        <v>0</v>
      </c>
      <c r="T64" s="19">
        <v>0</v>
      </c>
      <c r="U64" s="19" t="s">
        <v>35</v>
      </c>
      <c r="V64" s="19" t="s">
        <v>128</v>
      </c>
      <c r="W64" s="19" t="s">
        <v>51</v>
      </c>
      <c r="X64" s="19">
        <v>0</v>
      </c>
      <c r="Y64" s="19">
        <v>10</v>
      </c>
      <c r="Z64" s="19">
        <v>20</v>
      </c>
      <c r="AA64" s="19">
        <v>60</v>
      </c>
      <c r="AB64" s="19">
        <v>10</v>
      </c>
      <c r="AC64" s="14"/>
    </row>
    <row r="65" spans="1:29" s="20" customFormat="1" x14ac:dyDescent="0.25">
      <c r="A65" s="18">
        <v>5</v>
      </c>
      <c r="B65" s="19">
        <v>62</v>
      </c>
      <c r="C65" s="19" t="s">
        <v>129</v>
      </c>
      <c r="D65" s="19">
        <v>175</v>
      </c>
      <c r="E65" s="19">
        <v>70</v>
      </c>
      <c r="F65" s="19">
        <v>5</v>
      </c>
      <c r="G65" s="19">
        <v>3</v>
      </c>
      <c r="H65" s="19"/>
      <c r="I65" s="18">
        <v>0</v>
      </c>
      <c r="J65" s="19">
        <v>0</v>
      </c>
      <c r="K65" s="19">
        <v>0</v>
      </c>
      <c r="L65" s="14" t="s">
        <v>130</v>
      </c>
      <c r="M65" s="1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4" t="s">
        <v>38</v>
      </c>
    </row>
    <row r="66" spans="1:29" s="20" customFormat="1" x14ac:dyDescent="0.25">
      <c r="A66" s="18">
        <v>6</v>
      </c>
      <c r="B66" s="19">
        <v>62.5</v>
      </c>
      <c r="C66" s="19"/>
      <c r="D66" s="19">
        <f>655-175</f>
        <v>480</v>
      </c>
      <c r="E66" s="19"/>
      <c r="F66" s="19"/>
      <c r="G66" s="19"/>
      <c r="H66" s="19"/>
      <c r="I66" s="19">
        <v>2</v>
      </c>
      <c r="J66" s="19">
        <v>0</v>
      </c>
      <c r="K66" s="19">
        <v>0</v>
      </c>
      <c r="L66" s="14" t="s">
        <v>131</v>
      </c>
      <c r="M66" s="14"/>
      <c r="N66" s="19"/>
      <c r="O66" s="19"/>
      <c r="P66" s="19"/>
      <c r="Q66" s="19"/>
      <c r="R66" s="19"/>
      <c r="S66" s="19"/>
      <c r="T66" s="19"/>
      <c r="U66" s="19">
        <v>2</v>
      </c>
      <c r="V66" s="19">
        <v>0</v>
      </c>
      <c r="W66" s="19">
        <v>0</v>
      </c>
      <c r="X66" s="19"/>
      <c r="Y66" s="19"/>
      <c r="Z66" s="19"/>
      <c r="AA66" s="19"/>
      <c r="AB66" s="19"/>
      <c r="AC66" s="14"/>
    </row>
    <row r="67" spans="1:29" s="20" customFormat="1" x14ac:dyDescent="0.25">
      <c r="A67" s="18">
        <v>7</v>
      </c>
      <c r="B67" s="19">
        <v>63</v>
      </c>
      <c r="C67" s="19" t="s">
        <v>132</v>
      </c>
      <c r="D67" s="19">
        <v>2397</v>
      </c>
      <c r="E67" s="19">
        <v>80</v>
      </c>
      <c r="F67" s="19">
        <v>4</v>
      </c>
      <c r="G67" s="19">
        <v>1.5</v>
      </c>
      <c r="H67" s="19"/>
      <c r="I67" s="19">
        <v>45</v>
      </c>
      <c r="J67" s="19">
        <v>8</v>
      </c>
      <c r="K67" s="19">
        <v>2</v>
      </c>
      <c r="L67" s="19"/>
      <c r="M67" s="1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4"/>
    </row>
    <row r="68" spans="1:29" s="20" customFormat="1" x14ac:dyDescent="0.25">
      <c r="A68" s="18">
        <v>7</v>
      </c>
      <c r="B68" s="19">
        <v>64</v>
      </c>
      <c r="C68" s="19" t="s">
        <v>133</v>
      </c>
      <c r="D68" s="19">
        <v>144</v>
      </c>
      <c r="E68" s="19">
        <v>90</v>
      </c>
      <c r="F68" s="19">
        <v>6</v>
      </c>
      <c r="G68" s="19"/>
      <c r="H68" s="19">
        <v>1.5</v>
      </c>
      <c r="I68" s="19">
        <v>8</v>
      </c>
      <c r="J68" s="19">
        <v>0</v>
      </c>
      <c r="K68" s="19">
        <v>0</v>
      </c>
      <c r="L68" s="19"/>
      <c r="M68" s="1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4"/>
    </row>
    <row r="69" spans="1:29" s="20" customFormat="1" x14ac:dyDescent="0.25">
      <c r="A69" s="18">
        <v>7</v>
      </c>
      <c r="B69" s="19">
        <v>64.5</v>
      </c>
      <c r="C69" s="19" t="s">
        <v>134</v>
      </c>
      <c r="D69" s="19">
        <v>260</v>
      </c>
      <c r="E69" s="19"/>
      <c r="F69" s="19"/>
      <c r="G69" s="19"/>
      <c r="H69" s="19"/>
      <c r="I69" s="19"/>
      <c r="J69" s="19"/>
      <c r="K69" s="19"/>
      <c r="L69" s="14" t="s">
        <v>135</v>
      </c>
      <c r="M69" s="1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4"/>
    </row>
    <row r="70" spans="1:29" s="20" customFormat="1" x14ac:dyDescent="0.25">
      <c r="A70" s="18">
        <v>8</v>
      </c>
      <c r="B70" s="19"/>
      <c r="C70" s="19" t="s">
        <v>136</v>
      </c>
      <c r="D70" s="19"/>
      <c r="E70" s="19"/>
      <c r="F70" s="19"/>
      <c r="G70" s="19"/>
      <c r="H70" s="19"/>
      <c r="I70" s="19"/>
      <c r="J70" s="19"/>
      <c r="K70" s="19"/>
      <c r="L70" s="19"/>
      <c r="M70" s="1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4"/>
    </row>
    <row r="71" spans="1:29" s="20" customFormat="1" x14ac:dyDescent="0.25">
      <c r="A71" s="18">
        <v>9</v>
      </c>
      <c r="B71" s="19">
        <v>65</v>
      </c>
      <c r="C71" s="19" t="s">
        <v>137</v>
      </c>
      <c r="D71" s="19">
        <f>2430-460</f>
        <v>1970</v>
      </c>
      <c r="E71" s="19">
        <v>60</v>
      </c>
      <c r="F71" s="19">
        <v>3</v>
      </c>
      <c r="G71" s="19">
        <v>1</v>
      </c>
      <c r="H71" s="19"/>
      <c r="I71" s="18">
        <f>M72*($D$71/2430)</f>
        <v>34.860082304526749</v>
      </c>
      <c r="J71" s="18">
        <f t="shared" ref="J71:K71" si="2">N72*($D$71/2430)</f>
        <v>15.403292181069958</v>
      </c>
      <c r="K71" s="18">
        <f t="shared" si="2"/>
        <v>8.9176954732510278</v>
      </c>
      <c r="L71" s="14" t="s">
        <v>138</v>
      </c>
      <c r="M71" s="1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4"/>
    </row>
    <row r="72" spans="1:29" s="20" customFormat="1" x14ac:dyDescent="0.25">
      <c r="A72" s="18">
        <v>9</v>
      </c>
      <c r="B72" s="19">
        <v>66</v>
      </c>
      <c r="C72" s="19" t="s">
        <v>139</v>
      </c>
      <c r="D72" s="19">
        <v>71</v>
      </c>
      <c r="E72" s="19">
        <v>2</v>
      </c>
      <c r="F72" s="19">
        <v>0.2</v>
      </c>
      <c r="G72" s="19"/>
      <c r="H72" s="19"/>
      <c r="I72" s="19"/>
      <c r="J72" s="19"/>
      <c r="K72" s="19"/>
      <c r="L72" s="19"/>
      <c r="M72" s="14">
        <v>43</v>
      </c>
      <c r="N72" s="19">
        <v>19</v>
      </c>
      <c r="O72" s="19">
        <v>11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4" t="s">
        <v>140</v>
      </c>
    </row>
    <row r="73" spans="1:29" s="20" customFormat="1" x14ac:dyDescent="0.25">
      <c r="A73" s="18">
        <v>9</v>
      </c>
      <c r="B73" s="19">
        <v>67</v>
      </c>
      <c r="C73" s="19" t="s">
        <v>141</v>
      </c>
      <c r="D73" s="19">
        <v>168</v>
      </c>
      <c r="E73" s="19">
        <v>40</v>
      </c>
      <c r="F73" s="19">
        <v>5</v>
      </c>
      <c r="G73" s="19"/>
      <c r="H73" s="19">
        <v>1.8</v>
      </c>
      <c r="I73" s="19">
        <v>7</v>
      </c>
      <c r="J73" s="19">
        <v>0</v>
      </c>
      <c r="K73" s="19">
        <v>5</v>
      </c>
      <c r="L73" s="19"/>
      <c r="M73" s="1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4"/>
    </row>
    <row r="74" spans="1:29" x14ac:dyDescent="0.25">
      <c r="A74" s="17">
        <v>9</v>
      </c>
      <c r="B74" s="12">
        <v>68</v>
      </c>
      <c r="C74" s="12" t="s">
        <v>142</v>
      </c>
      <c r="D74" s="12">
        <v>189</v>
      </c>
      <c r="E74" s="12">
        <v>50</v>
      </c>
      <c r="F74" s="12">
        <v>2</v>
      </c>
      <c r="G74" s="12">
        <v>1</v>
      </c>
      <c r="H74" s="12"/>
      <c r="I74" s="12">
        <v>0</v>
      </c>
      <c r="J74" s="12">
        <v>0</v>
      </c>
      <c r="K74" s="12">
        <v>0</v>
      </c>
      <c r="L74" s="12"/>
      <c r="M74" s="1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0"/>
    </row>
    <row r="75" spans="1:29" x14ac:dyDescent="0.25">
      <c r="A75" s="17">
        <v>9</v>
      </c>
      <c r="B75" s="12">
        <v>69</v>
      </c>
      <c r="C75" s="12" t="s">
        <v>143</v>
      </c>
      <c r="D75" s="12">
        <v>225</v>
      </c>
      <c r="E75" s="12">
        <v>50</v>
      </c>
      <c r="F75" s="12">
        <v>0.8</v>
      </c>
      <c r="G75" s="12">
        <v>0.8</v>
      </c>
      <c r="H75" s="12"/>
      <c r="I75" s="12"/>
      <c r="J75" s="12"/>
      <c r="K75" s="12"/>
      <c r="L75" s="12"/>
      <c r="M75" s="10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0" t="s">
        <v>144</v>
      </c>
    </row>
    <row r="76" spans="1:29" x14ac:dyDescent="0.25">
      <c r="A76" s="17">
        <v>9</v>
      </c>
      <c r="B76" s="12">
        <v>70</v>
      </c>
      <c r="C76" s="12" t="s">
        <v>145</v>
      </c>
      <c r="D76" s="12">
        <v>240</v>
      </c>
      <c r="E76" s="12">
        <v>60</v>
      </c>
      <c r="F76" s="12">
        <v>3.5</v>
      </c>
      <c r="G76" s="12">
        <v>1</v>
      </c>
      <c r="H76" s="12"/>
      <c r="I76" s="12">
        <v>19</v>
      </c>
      <c r="J76" s="12">
        <v>10</v>
      </c>
      <c r="K76" s="12">
        <v>8</v>
      </c>
      <c r="L76" s="12"/>
      <c r="M76" s="10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0" t="s">
        <v>146</v>
      </c>
    </row>
    <row r="77" spans="1:29" x14ac:dyDescent="0.25">
      <c r="A77" s="17">
        <v>9</v>
      </c>
      <c r="B77" s="12">
        <v>71</v>
      </c>
      <c r="C77" s="12" t="s">
        <v>147</v>
      </c>
      <c r="D77" s="12">
        <v>135</v>
      </c>
      <c r="E77" s="12">
        <v>39</v>
      </c>
      <c r="F77" s="12">
        <v>4.2</v>
      </c>
      <c r="G77" s="12"/>
      <c r="H77" s="12">
        <v>1.5</v>
      </c>
      <c r="I77" s="12">
        <v>3</v>
      </c>
      <c r="J77" s="12">
        <v>1</v>
      </c>
      <c r="K77" s="12">
        <v>0</v>
      </c>
      <c r="L77" s="12"/>
      <c r="M77" s="10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0"/>
    </row>
    <row r="78" spans="1:29" x14ac:dyDescent="0.25">
      <c r="A78" s="17">
        <v>9</v>
      </c>
      <c r="B78" s="12">
        <v>72</v>
      </c>
      <c r="C78" s="12" t="s">
        <v>148</v>
      </c>
      <c r="D78" s="12">
        <v>200</v>
      </c>
      <c r="E78" s="12">
        <v>15</v>
      </c>
      <c r="F78" s="12">
        <v>5</v>
      </c>
      <c r="G78" s="12"/>
      <c r="H78" s="12"/>
      <c r="I78" s="12"/>
      <c r="J78" s="12"/>
      <c r="K78" s="12"/>
      <c r="L78" s="12"/>
      <c r="M78" s="10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0" t="s">
        <v>149</v>
      </c>
    </row>
    <row r="79" spans="1:29" x14ac:dyDescent="0.25">
      <c r="A79" s="17">
        <v>9</v>
      </c>
      <c r="B79" s="12">
        <v>73</v>
      </c>
      <c r="C79" s="12" t="s">
        <v>150</v>
      </c>
      <c r="D79" s="12">
        <v>186</v>
      </c>
      <c r="E79" s="12">
        <v>50</v>
      </c>
      <c r="F79" s="12">
        <v>2.5</v>
      </c>
      <c r="G79" s="12">
        <v>1</v>
      </c>
      <c r="H79" s="12"/>
      <c r="I79" s="12">
        <v>0</v>
      </c>
      <c r="J79" s="12">
        <v>0</v>
      </c>
      <c r="K79" s="12">
        <v>0</v>
      </c>
      <c r="L79" s="12">
        <v>77</v>
      </c>
      <c r="M79" s="10">
        <v>390</v>
      </c>
      <c r="N79" s="12">
        <v>3.8</v>
      </c>
      <c r="O79" s="12">
        <v>3.5</v>
      </c>
      <c r="P79" s="12">
        <v>3.7</v>
      </c>
      <c r="Q79" s="12">
        <v>3.5</v>
      </c>
      <c r="R79" s="12">
        <v>0</v>
      </c>
      <c r="S79" s="12">
        <v>0</v>
      </c>
      <c r="T79" s="12">
        <v>0</v>
      </c>
      <c r="U79" s="12" t="s">
        <v>151</v>
      </c>
      <c r="V79" s="12" t="s">
        <v>36</v>
      </c>
      <c r="W79" s="12" t="s">
        <v>37</v>
      </c>
      <c r="X79" s="12">
        <v>0</v>
      </c>
      <c r="Y79" s="12">
        <v>30</v>
      </c>
      <c r="Z79" s="12">
        <v>70</v>
      </c>
      <c r="AA79" s="12">
        <v>0</v>
      </c>
      <c r="AB79" s="12">
        <v>0</v>
      </c>
      <c r="AC79" s="10"/>
    </row>
    <row r="80" spans="1:29" x14ac:dyDescent="0.25">
      <c r="A80" s="17">
        <v>9</v>
      </c>
      <c r="B80" s="12">
        <v>74</v>
      </c>
      <c r="C80" s="12" t="s">
        <v>152</v>
      </c>
      <c r="D80" s="12">
        <v>526</v>
      </c>
      <c r="E80" s="12">
        <v>8</v>
      </c>
      <c r="F80" s="12">
        <v>0.5</v>
      </c>
      <c r="G80" s="12"/>
      <c r="H80" s="12"/>
      <c r="I80" s="12"/>
      <c r="J80" s="12"/>
      <c r="K80" s="12"/>
      <c r="L80" s="12"/>
      <c r="M80" s="10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0" t="s">
        <v>153</v>
      </c>
    </row>
    <row r="81" spans="1:29" x14ac:dyDescent="0.25">
      <c r="A81" s="17">
        <v>9</v>
      </c>
      <c r="B81" s="12">
        <v>75</v>
      </c>
      <c r="C81" s="12" t="s">
        <v>154</v>
      </c>
      <c r="D81" s="12">
        <v>238</v>
      </c>
      <c r="E81" s="12">
        <v>40</v>
      </c>
      <c r="F81" s="12">
        <v>3.2</v>
      </c>
      <c r="G81" s="12"/>
      <c r="H81" s="12">
        <v>1.6</v>
      </c>
      <c r="I81" s="12">
        <v>3</v>
      </c>
      <c r="J81" s="12">
        <v>5</v>
      </c>
      <c r="K81" s="12">
        <v>3</v>
      </c>
      <c r="L81" s="12"/>
      <c r="M81" s="10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0"/>
    </row>
    <row r="82" spans="1:29" x14ac:dyDescent="0.25">
      <c r="A82" s="17">
        <v>9</v>
      </c>
      <c r="B82" s="12">
        <v>76</v>
      </c>
      <c r="C82" s="12" t="s">
        <v>155</v>
      </c>
      <c r="D82" s="12">
        <v>876</v>
      </c>
      <c r="E82" s="12">
        <v>60</v>
      </c>
      <c r="F82" s="12">
        <v>2.2999999999999998</v>
      </c>
      <c r="G82" s="12">
        <v>1</v>
      </c>
      <c r="H82" s="12"/>
      <c r="I82" s="12">
        <v>4</v>
      </c>
      <c r="J82" s="12">
        <v>4</v>
      </c>
      <c r="K82" s="12">
        <v>3</v>
      </c>
      <c r="L82" s="12"/>
      <c r="M82" s="1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0"/>
    </row>
    <row r="83" spans="1:29" x14ac:dyDescent="0.25">
      <c r="A83" s="17">
        <v>9</v>
      </c>
      <c r="B83" s="12">
        <v>77</v>
      </c>
      <c r="C83" s="12" t="s">
        <v>156</v>
      </c>
      <c r="D83" s="12">
        <v>1045</v>
      </c>
      <c r="E83" s="12">
        <v>10</v>
      </c>
      <c r="F83" s="12">
        <v>3.6</v>
      </c>
      <c r="G83" s="12"/>
      <c r="H83" s="12"/>
      <c r="I83" s="12"/>
      <c r="J83" s="12"/>
      <c r="K83" s="12"/>
      <c r="L83" s="12"/>
      <c r="M83" s="1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0" t="s">
        <v>157</v>
      </c>
    </row>
    <row r="84" spans="1:29" x14ac:dyDescent="0.25">
      <c r="A84" s="17">
        <v>9</v>
      </c>
      <c r="B84" s="12">
        <v>78</v>
      </c>
      <c r="C84" s="12" t="s">
        <v>158</v>
      </c>
      <c r="D84" s="12">
        <v>192</v>
      </c>
      <c r="E84" s="12">
        <v>40</v>
      </c>
      <c r="F84" s="12">
        <v>2.9</v>
      </c>
      <c r="G84" s="12"/>
      <c r="H84" s="12">
        <v>1.7</v>
      </c>
      <c r="I84" s="12">
        <v>1</v>
      </c>
      <c r="J84" s="12">
        <v>0</v>
      </c>
      <c r="K84" s="12">
        <v>0</v>
      </c>
      <c r="L84" s="12">
        <v>82</v>
      </c>
      <c r="M84" s="10">
        <v>590</v>
      </c>
      <c r="N84" s="12">
        <v>5.8</v>
      </c>
      <c r="O84" s="12">
        <v>4.9000000000000004</v>
      </c>
      <c r="P84" s="12">
        <v>2.2000000000000002</v>
      </c>
      <c r="Q84" s="12">
        <v>1.4</v>
      </c>
      <c r="R84" s="12">
        <v>0</v>
      </c>
      <c r="S84" s="12">
        <v>0</v>
      </c>
      <c r="T84" s="12">
        <v>0</v>
      </c>
      <c r="U84" s="12" t="s">
        <v>35</v>
      </c>
      <c r="V84" s="12" t="s">
        <v>128</v>
      </c>
      <c r="W84" s="12" t="s">
        <v>37</v>
      </c>
      <c r="X84" s="12">
        <v>10</v>
      </c>
      <c r="Y84" s="12">
        <v>40</v>
      </c>
      <c r="Z84" s="12">
        <v>50</v>
      </c>
      <c r="AA84" s="12">
        <v>0</v>
      </c>
      <c r="AB84" s="12">
        <v>0</v>
      </c>
      <c r="AC84" s="10"/>
    </row>
    <row r="85" spans="1:29" x14ac:dyDescent="0.25">
      <c r="A85" s="17">
        <v>9</v>
      </c>
      <c r="B85" s="12">
        <v>79</v>
      </c>
      <c r="C85" s="12" t="s">
        <v>159</v>
      </c>
      <c r="D85" s="12">
        <v>411</v>
      </c>
      <c r="E85" s="12">
        <v>70</v>
      </c>
      <c r="F85" s="12">
        <v>2.2000000000000002</v>
      </c>
      <c r="G85" s="12">
        <v>1</v>
      </c>
      <c r="H85" s="12"/>
      <c r="I85" s="12">
        <v>4</v>
      </c>
      <c r="J85" s="12">
        <v>0</v>
      </c>
      <c r="K85" s="12">
        <v>0</v>
      </c>
      <c r="L85" s="12"/>
      <c r="M85" s="1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0"/>
    </row>
    <row r="86" spans="1:29" x14ac:dyDescent="0.25">
      <c r="A86" s="17">
        <v>9</v>
      </c>
      <c r="B86" s="12">
        <v>80</v>
      </c>
      <c r="C86" s="12" t="s">
        <v>160</v>
      </c>
      <c r="D86" s="12"/>
      <c r="E86" s="12">
        <v>15</v>
      </c>
      <c r="F86" s="12"/>
      <c r="G86" s="12"/>
      <c r="H86" s="12"/>
      <c r="I86" s="12"/>
      <c r="J86" s="12"/>
      <c r="K86" s="12"/>
      <c r="L86" s="12"/>
      <c r="M86" s="10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0" t="s">
        <v>161</v>
      </c>
    </row>
    <row r="87" spans="1:29" x14ac:dyDescent="0.25">
      <c r="A87" s="17">
        <v>9</v>
      </c>
      <c r="B87" s="12">
        <v>81</v>
      </c>
      <c r="C87" s="12" t="s">
        <v>162</v>
      </c>
      <c r="D87" s="12">
        <v>99</v>
      </c>
      <c r="E87" s="12">
        <v>40</v>
      </c>
      <c r="F87" s="12">
        <v>6</v>
      </c>
      <c r="G87" s="12"/>
      <c r="H87" s="12">
        <v>1.3</v>
      </c>
      <c r="I87" s="12">
        <v>12</v>
      </c>
      <c r="J87" s="12">
        <v>12</v>
      </c>
      <c r="K87" s="12">
        <v>4</v>
      </c>
      <c r="L87" s="12"/>
      <c r="M87" s="10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0" t="s">
        <v>163</v>
      </c>
    </row>
    <row r="88" spans="1:29" x14ac:dyDescent="0.25">
      <c r="A88" s="17">
        <v>9</v>
      </c>
      <c r="B88" s="12">
        <v>82</v>
      </c>
      <c r="C88" s="12" t="s">
        <v>164</v>
      </c>
      <c r="D88" s="12">
        <v>189</v>
      </c>
      <c r="E88" s="12">
        <v>90</v>
      </c>
      <c r="F88" s="12">
        <v>1.5</v>
      </c>
      <c r="G88" s="12">
        <v>0.5</v>
      </c>
      <c r="H88" s="12"/>
      <c r="I88" s="12">
        <v>2</v>
      </c>
      <c r="J88" s="12">
        <v>1</v>
      </c>
      <c r="K88" s="12">
        <v>1</v>
      </c>
      <c r="L88" s="12"/>
      <c r="M88" s="10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0"/>
    </row>
    <row r="89" spans="1:29" x14ac:dyDescent="0.25">
      <c r="A89" s="17">
        <v>9</v>
      </c>
      <c r="B89" s="12">
        <v>83</v>
      </c>
      <c r="C89" s="12" t="s">
        <v>165</v>
      </c>
      <c r="D89" s="12">
        <v>350</v>
      </c>
      <c r="E89" s="12">
        <v>12</v>
      </c>
      <c r="F89" s="12">
        <v>1.3</v>
      </c>
      <c r="G89" s="12"/>
      <c r="H89" s="12"/>
      <c r="I89" s="12"/>
      <c r="J89" s="12"/>
      <c r="K89" s="12"/>
      <c r="L89" s="12"/>
      <c r="M89" s="10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0" t="s">
        <v>166</v>
      </c>
    </row>
    <row r="90" spans="1:29" x14ac:dyDescent="0.25">
      <c r="A90" s="17">
        <v>9</v>
      </c>
      <c r="B90" s="12">
        <v>84</v>
      </c>
      <c r="C90" s="12" t="s">
        <v>167</v>
      </c>
      <c r="D90" s="12">
        <v>270</v>
      </c>
      <c r="E90" s="12">
        <v>80</v>
      </c>
      <c r="F90" s="12">
        <v>5.5</v>
      </c>
      <c r="G90" s="12"/>
      <c r="H90" s="12">
        <v>2</v>
      </c>
      <c r="I90" s="12">
        <v>21</v>
      </c>
      <c r="J90" s="12">
        <v>12</v>
      </c>
      <c r="K90" s="12">
        <v>10</v>
      </c>
      <c r="L90" s="12"/>
      <c r="M90" s="10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0" t="s">
        <v>168</v>
      </c>
    </row>
    <row r="91" spans="1:29" x14ac:dyDescent="0.25">
      <c r="A91" s="17">
        <v>9</v>
      </c>
      <c r="B91" s="12">
        <v>85</v>
      </c>
      <c r="C91" s="12" t="s">
        <v>169</v>
      </c>
      <c r="D91" s="12">
        <v>1293</v>
      </c>
      <c r="E91" s="12">
        <v>80</v>
      </c>
      <c r="F91" s="12">
        <v>2.5</v>
      </c>
      <c r="G91" s="12">
        <v>1</v>
      </c>
      <c r="H91" s="12"/>
      <c r="I91" s="12">
        <v>26</v>
      </c>
      <c r="J91" s="12">
        <v>14</v>
      </c>
      <c r="K91" s="12">
        <v>12</v>
      </c>
      <c r="L91" s="12"/>
      <c r="M91" s="10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0" t="s">
        <v>170</v>
      </c>
    </row>
    <row r="92" spans="1:29" x14ac:dyDescent="0.25">
      <c r="A92" s="17">
        <v>9</v>
      </c>
      <c r="B92" s="12">
        <v>86</v>
      </c>
      <c r="C92" s="12" t="s">
        <v>171</v>
      </c>
      <c r="D92" s="12">
        <v>1087</v>
      </c>
      <c r="E92" s="12">
        <v>10</v>
      </c>
      <c r="F92" s="12">
        <v>1.9</v>
      </c>
      <c r="G92" s="12"/>
      <c r="H92" s="12"/>
      <c r="I92" s="12"/>
      <c r="J92" s="12"/>
      <c r="K92" s="12"/>
      <c r="L92" s="12"/>
      <c r="M92" s="10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0" t="s">
        <v>172</v>
      </c>
    </row>
    <row r="93" spans="1:29" x14ac:dyDescent="0.25">
      <c r="A93" s="17">
        <v>9</v>
      </c>
      <c r="B93" s="12">
        <v>87</v>
      </c>
      <c r="C93" s="12" t="s">
        <v>173</v>
      </c>
      <c r="D93" s="12">
        <v>60</v>
      </c>
      <c r="E93" s="12">
        <v>55</v>
      </c>
      <c r="F93" s="12">
        <v>3.6</v>
      </c>
      <c r="G93" s="12"/>
      <c r="H93" s="12">
        <v>1.6</v>
      </c>
      <c r="I93" s="12">
        <v>2</v>
      </c>
      <c r="J93" s="12">
        <v>1</v>
      </c>
      <c r="K93" s="12">
        <v>1</v>
      </c>
      <c r="L93" s="12"/>
      <c r="M93" s="10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0"/>
    </row>
    <row r="94" spans="1:29" x14ac:dyDescent="0.25">
      <c r="A94" s="17">
        <v>10</v>
      </c>
      <c r="B94" s="12">
        <v>88</v>
      </c>
      <c r="C94" s="12" t="s">
        <v>174</v>
      </c>
      <c r="D94" s="12">
        <v>291</v>
      </c>
      <c r="E94" s="12">
        <v>60</v>
      </c>
      <c r="F94" s="12">
        <v>2.2000000000000002</v>
      </c>
      <c r="G94" s="12">
        <v>1</v>
      </c>
      <c r="H94" s="12"/>
      <c r="I94" s="12">
        <v>0</v>
      </c>
      <c r="J94" s="12">
        <v>0</v>
      </c>
      <c r="K94" s="12">
        <v>0</v>
      </c>
      <c r="L94" s="12">
        <v>100</v>
      </c>
      <c r="M94" s="10">
        <v>260</v>
      </c>
      <c r="N94" s="12">
        <v>3.8</v>
      </c>
      <c r="O94" s="12">
        <v>3</v>
      </c>
      <c r="P94" s="12">
        <v>3.2</v>
      </c>
      <c r="Q94" s="12">
        <v>2.9</v>
      </c>
      <c r="R94" s="12">
        <v>0</v>
      </c>
      <c r="S94" s="12">
        <v>0</v>
      </c>
      <c r="T94" s="12">
        <v>0</v>
      </c>
      <c r="U94" s="12" t="s">
        <v>35</v>
      </c>
      <c r="V94" s="12" t="s">
        <v>175</v>
      </c>
      <c r="W94" s="12" t="s">
        <v>175</v>
      </c>
      <c r="X94" s="12">
        <v>0</v>
      </c>
      <c r="Y94" s="12">
        <v>70</v>
      </c>
      <c r="Z94" s="12">
        <v>20</v>
      </c>
      <c r="AA94" s="12">
        <v>10</v>
      </c>
      <c r="AB94" s="12">
        <v>0</v>
      </c>
      <c r="AC94" s="10"/>
    </row>
    <row r="95" spans="1:29" x14ac:dyDescent="0.25">
      <c r="A95" s="17">
        <v>10</v>
      </c>
      <c r="B95" s="12">
        <v>89</v>
      </c>
      <c r="C95" s="12" t="s">
        <v>176</v>
      </c>
      <c r="D95" s="12">
        <v>39</v>
      </c>
      <c r="E95" s="12">
        <v>45</v>
      </c>
      <c r="F95" s="12">
        <v>4.4000000000000004</v>
      </c>
      <c r="G95" s="12"/>
      <c r="H95" s="12">
        <v>1.7</v>
      </c>
      <c r="I95" s="12">
        <v>1</v>
      </c>
      <c r="J95" s="12">
        <v>1</v>
      </c>
      <c r="K95" s="12">
        <v>0</v>
      </c>
      <c r="L95" s="12"/>
      <c r="M95" s="10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0" t="s">
        <v>177</v>
      </c>
    </row>
    <row r="96" spans="1:29" x14ac:dyDescent="0.25">
      <c r="A96" s="17">
        <v>10</v>
      </c>
      <c r="B96" s="12">
        <v>90</v>
      </c>
      <c r="C96" s="12" t="s">
        <v>178</v>
      </c>
      <c r="D96" s="12">
        <v>724</v>
      </c>
      <c r="E96" s="12">
        <v>80</v>
      </c>
      <c r="F96" s="12">
        <v>4.5</v>
      </c>
      <c r="G96" s="12">
        <v>2</v>
      </c>
      <c r="H96" s="12"/>
      <c r="I96" s="12">
        <v>3</v>
      </c>
      <c r="J96" s="12">
        <v>2</v>
      </c>
      <c r="K96" s="12">
        <v>3</v>
      </c>
      <c r="L96" s="12"/>
      <c r="M96" s="10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0" t="s">
        <v>38</v>
      </c>
    </row>
    <row r="97" spans="1:29" x14ac:dyDescent="0.25">
      <c r="A97" s="17">
        <v>10</v>
      </c>
      <c r="B97" s="12">
        <v>91</v>
      </c>
      <c r="C97" s="12" t="s">
        <v>179</v>
      </c>
      <c r="D97" s="12">
        <v>94</v>
      </c>
      <c r="E97" s="12">
        <v>50</v>
      </c>
      <c r="F97" s="12">
        <v>5</v>
      </c>
      <c r="G97" s="12"/>
      <c r="H97" s="12">
        <v>1.8</v>
      </c>
      <c r="I97" s="12">
        <v>1</v>
      </c>
      <c r="J97" s="12">
        <v>0</v>
      </c>
      <c r="K97" s="12">
        <v>0</v>
      </c>
      <c r="L97" s="12">
        <v>80</v>
      </c>
      <c r="M97" s="10">
        <v>240</v>
      </c>
      <c r="N97" s="12">
        <v>6</v>
      </c>
      <c r="O97" s="12">
        <v>5.0999999999999996</v>
      </c>
      <c r="P97" s="12">
        <v>5</v>
      </c>
      <c r="Q97" s="12">
        <v>4.2</v>
      </c>
      <c r="R97" s="12">
        <v>0</v>
      </c>
      <c r="S97" s="12">
        <v>0</v>
      </c>
      <c r="T97" s="12">
        <v>0</v>
      </c>
      <c r="U97" s="12" t="s">
        <v>35</v>
      </c>
      <c r="V97" s="12" t="s">
        <v>128</v>
      </c>
      <c r="W97" s="12" t="s">
        <v>36</v>
      </c>
      <c r="X97" s="12">
        <v>0</v>
      </c>
      <c r="Y97" s="12">
        <v>30</v>
      </c>
      <c r="Z97" s="12">
        <v>50</v>
      </c>
      <c r="AA97" s="12">
        <v>10</v>
      </c>
      <c r="AB97" s="12">
        <v>10</v>
      </c>
      <c r="AC97" s="10"/>
    </row>
    <row r="98" spans="1:29" x14ac:dyDescent="0.25">
      <c r="A98" s="17">
        <v>10</v>
      </c>
      <c r="B98" s="12">
        <v>92</v>
      </c>
      <c r="C98" s="12" t="s">
        <v>180</v>
      </c>
      <c r="D98" s="12">
        <v>1095</v>
      </c>
      <c r="E98" s="12">
        <v>80</v>
      </c>
      <c r="F98" s="12">
        <v>3</v>
      </c>
      <c r="G98" s="12">
        <v>1</v>
      </c>
      <c r="H98" s="12"/>
      <c r="I98" s="12">
        <v>4</v>
      </c>
      <c r="J98" s="12">
        <v>2</v>
      </c>
      <c r="K98" s="12">
        <v>2</v>
      </c>
      <c r="L98" s="12"/>
      <c r="M98" s="10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0"/>
    </row>
    <row r="99" spans="1:29" x14ac:dyDescent="0.25">
      <c r="A99" s="17">
        <v>10</v>
      </c>
      <c r="B99" s="12">
        <v>93</v>
      </c>
      <c r="C99" s="12" t="s">
        <v>181</v>
      </c>
      <c r="D99" s="12">
        <v>325</v>
      </c>
      <c r="E99" s="12">
        <v>70</v>
      </c>
      <c r="F99" s="12">
        <v>7</v>
      </c>
      <c r="G99" s="12">
        <v>2</v>
      </c>
      <c r="H99" s="12"/>
      <c r="I99" s="12">
        <v>1</v>
      </c>
      <c r="J99" s="12">
        <v>2</v>
      </c>
      <c r="K99" s="12">
        <v>0</v>
      </c>
      <c r="L99" s="12"/>
      <c r="M99" s="10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0" t="s">
        <v>38</v>
      </c>
    </row>
    <row r="100" spans="1:29" x14ac:dyDescent="0.25">
      <c r="A100" s="17">
        <v>10</v>
      </c>
      <c r="B100" s="12">
        <v>94</v>
      </c>
      <c r="C100" s="12" t="s">
        <v>182</v>
      </c>
      <c r="D100" s="12">
        <v>145</v>
      </c>
      <c r="E100" s="12">
        <v>60</v>
      </c>
      <c r="F100" s="12">
        <v>4.5</v>
      </c>
      <c r="G100" s="12"/>
      <c r="H100" s="12">
        <v>2.2000000000000002</v>
      </c>
      <c r="I100" s="12">
        <v>4</v>
      </c>
      <c r="J100" s="12">
        <v>3</v>
      </c>
      <c r="K100" s="12">
        <v>1</v>
      </c>
      <c r="L100" s="12"/>
      <c r="M100" s="10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0"/>
    </row>
    <row r="101" spans="1:29" x14ac:dyDescent="0.25">
      <c r="A101" s="17">
        <v>11</v>
      </c>
      <c r="B101" s="12">
        <v>95</v>
      </c>
      <c r="C101" s="12" t="s">
        <v>183</v>
      </c>
      <c r="D101" s="12">
        <v>759</v>
      </c>
      <c r="E101" s="12">
        <v>100</v>
      </c>
      <c r="F101" s="12">
        <v>3.2</v>
      </c>
      <c r="G101" s="12">
        <v>1.5</v>
      </c>
      <c r="H101" s="12"/>
      <c r="I101" s="12">
        <v>8</v>
      </c>
      <c r="J101" s="12">
        <v>0</v>
      </c>
      <c r="K101" s="12">
        <v>0</v>
      </c>
      <c r="L101" s="12"/>
      <c r="M101" s="10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0" t="s">
        <v>38</v>
      </c>
    </row>
    <row r="102" spans="1:29" x14ac:dyDescent="0.25">
      <c r="A102" s="17">
        <v>11</v>
      </c>
      <c r="B102" s="12">
        <v>96</v>
      </c>
      <c r="C102" s="12" t="s">
        <v>184</v>
      </c>
      <c r="D102" s="12">
        <v>47</v>
      </c>
      <c r="E102" s="12">
        <v>55</v>
      </c>
      <c r="F102" s="12">
        <v>5</v>
      </c>
      <c r="G102" s="12"/>
      <c r="H102" s="12">
        <v>2.2999999999999998</v>
      </c>
      <c r="I102" s="12">
        <v>1</v>
      </c>
      <c r="J102" s="12">
        <v>1</v>
      </c>
      <c r="K102" s="12">
        <v>2</v>
      </c>
      <c r="L102" s="12"/>
      <c r="M102" s="10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0" t="s">
        <v>185</v>
      </c>
    </row>
    <row r="103" spans="1:29" x14ac:dyDescent="0.25">
      <c r="A103" s="17">
        <v>11</v>
      </c>
      <c r="B103" s="12">
        <v>97</v>
      </c>
      <c r="C103" s="12" t="s">
        <v>186</v>
      </c>
      <c r="D103" s="12">
        <v>163</v>
      </c>
      <c r="E103" s="12">
        <v>60</v>
      </c>
      <c r="F103" s="12">
        <v>3</v>
      </c>
      <c r="G103" s="12">
        <v>2</v>
      </c>
      <c r="H103" s="12"/>
      <c r="I103" s="12">
        <v>3</v>
      </c>
      <c r="J103" s="12">
        <v>0</v>
      </c>
      <c r="K103" s="12">
        <v>1</v>
      </c>
      <c r="L103" s="12">
        <v>82</v>
      </c>
      <c r="M103" s="10">
        <v>250</v>
      </c>
      <c r="N103" s="12">
        <v>6</v>
      </c>
      <c r="O103" s="12">
        <v>4.9000000000000004</v>
      </c>
      <c r="P103" s="12">
        <v>4.5</v>
      </c>
      <c r="Q103" s="12">
        <v>5.5</v>
      </c>
      <c r="R103" s="12">
        <v>0</v>
      </c>
      <c r="S103" s="12">
        <v>0</v>
      </c>
      <c r="T103" s="12">
        <v>0</v>
      </c>
      <c r="U103" s="12" t="s">
        <v>35</v>
      </c>
      <c r="V103" s="12" t="s">
        <v>36</v>
      </c>
      <c r="W103" s="12" t="s">
        <v>43</v>
      </c>
      <c r="X103" s="12">
        <v>0</v>
      </c>
      <c r="Y103" s="12">
        <v>10</v>
      </c>
      <c r="Z103" s="12">
        <v>60</v>
      </c>
      <c r="AA103" s="12">
        <v>20</v>
      </c>
      <c r="AB103" s="12">
        <v>10</v>
      </c>
      <c r="AC103" s="10" t="s">
        <v>38</v>
      </c>
    </row>
    <row r="104" spans="1:29" x14ac:dyDescent="0.25">
      <c r="A104" s="17">
        <v>11</v>
      </c>
      <c r="B104" s="12">
        <v>98</v>
      </c>
      <c r="C104" s="12" t="s">
        <v>187</v>
      </c>
      <c r="D104" s="12">
        <v>75</v>
      </c>
      <c r="E104" s="12">
        <v>60</v>
      </c>
      <c r="F104" s="12">
        <v>4</v>
      </c>
      <c r="G104" s="12"/>
      <c r="H104" s="12">
        <v>1.9</v>
      </c>
      <c r="I104" s="12">
        <v>4</v>
      </c>
      <c r="J104" s="12">
        <v>0</v>
      </c>
      <c r="K104" s="12">
        <v>2</v>
      </c>
      <c r="L104" s="12"/>
      <c r="M104" s="10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0" t="s">
        <v>177</v>
      </c>
    </row>
    <row r="105" spans="1:29" x14ac:dyDescent="0.25">
      <c r="A105" s="17">
        <v>11</v>
      </c>
      <c r="B105" s="12">
        <v>99</v>
      </c>
      <c r="C105" s="12" t="s">
        <v>188</v>
      </c>
      <c r="D105" s="12">
        <v>570</v>
      </c>
      <c r="E105" s="12">
        <v>60</v>
      </c>
      <c r="F105" s="12">
        <v>3.2</v>
      </c>
      <c r="G105" s="12">
        <v>2</v>
      </c>
      <c r="H105" s="12"/>
      <c r="I105" s="12">
        <v>2</v>
      </c>
      <c r="J105" s="12">
        <v>3</v>
      </c>
      <c r="K105" s="12">
        <v>0</v>
      </c>
      <c r="L105" s="12"/>
      <c r="M105" s="10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0" t="s">
        <v>38</v>
      </c>
    </row>
    <row r="106" spans="1:29" x14ac:dyDescent="0.25">
      <c r="A106" s="17">
        <v>11</v>
      </c>
      <c r="B106" s="12">
        <v>100</v>
      </c>
      <c r="C106" s="12" t="s">
        <v>189</v>
      </c>
      <c r="D106" s="12">
        <v>156</v>
      </c>
      <c r="E106" s="12">
        <v>75</v>
      </c>
      <c r="F106" s="12">
        <v>5</v>
      </c>
      <c r="G106" s="12">
        <v>3</v>
      </c>
      <c r="H106" s="12"/>
      <c r="I106" s="12">
        <v>6</v>
      </c>
      <c r="J106" s="12">
        <v>4</v>
      </c>
      <c r="K106" s="12">
        <v>0</v>
      </c>
      <c r="L106" s="12"/>
      <c r="M106" s="10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0" t="s">
        <v>92</v>
      </c>
    </row>
    <row r="107" spans="1:29" x14ac:dyDescent="0.25">
      <c r="A107" s="17">
        <v>11</v>
      </c>
      <c r="B107" s="12">
        <v>101</v>
      </c>
      <c r="C107" s="12" t="s">
        <v>190</v>
      </c>
      <c r="D107" s="12">
        <v>645</v>
      </c>
      <c r="E107" s="12">
        <v>85</v>
      </c>
      <c r="F107" s="12">
        <v>3.1</v>
      </c>
      <c r="G107" s="12">
        <v>2</v>
      </c>
      <c r="H107" s="12"/>
      <c r="I107" s="12">
        <v>14</v>
      </c>
      <c r="J107" s="12">
        <v>1</v>
      </c>
      <c r="K107" s="12">
        <v>0</v>
      </c>
      <c r="L107" s="12"/>
      <c r="M107" s="10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0" t="s">
        <v>38</v>
      </c>
    </row>
    <row r="108" spans="1:29" x14ac:dyDescent="0.25">
      <c r="A108" s="17">
        <v>11</v>
      </c>
      <c r="B108" s="12">
        <v>102</v>
      </c>
      <c r="C108" s="12" t="s">
        <v>191</v>
      </c>
      <c r="D108" s="12">
        <v>427</v>
      </c>
      <c r="E108" s="12">
        <v>70</v>
      </c>
      <c r="F108" s="12">
        <v>2.5</v>
      </c>
      <c r="G108" s="12">
        <v>1.2</v>
      </c>
      <c r="H108" s="12"/>
      <c r="I108" s="12">
        <v>5</v>
      </c>
      <c r="J108" s="12">
        <v>2</v>
      </c>
      <c r="K108" s="12">
        <v>0</v>
      </c>
      <c r="L108" s="12"/>
      <c r="M108" s="10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0"/>
    </row>
    <row r="109" spans="1:29" x14ac:dyDescent="0.25">
      <c r="A109" s="17">
        <v>11</v>
      </c>
      <c r="B109" s="12">
        <v>103</v>
      </c>
      <c r="C109" s="12" t="s">
        <v>192</v>
      </c>
      <c r="D109" s="12">
        <v>704</v>
      </c>
      <c r="E109" s="12">
        <v>15</v>
      </c>
      <c r="F109" s="12">
        <v>0.5</v>
      </c>
      <c r="G109" s="12"/>
      <c r="H109" s="12"/>
      <c r="I109" s="12"/>
      <c r="J109" s="12"/>
      <c r="K109" s="12"/>
      <c r="L109" s="12"/>
      <c r="M109" s="10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0" t="s">
        <v>193</v>
      </c>
    </row>
    <row r="110" spans="1:29" x14ac:dyDescent="0.25">
      <c r="A110" s="17">
        <v>11</v>
      </c>
      <c r="B110" s="12">
        <v>104</v>
      </c>
      <c r="C110" s="12" t="s">
        <v>194</v>
      </c>
      <c r="D110" s="12">
        <v>97</v>
      </c>
      <c r="E110" s="12">
        <v>40</v>
      </c>
      <c r="F110" s="12">
        <v>3.5</v>
      </c>
      <c r="G110" s="12"/>
      <c r="H110" s="12">
        <v>2.1</v>
      </c>
      <c r="I110" s="12">
        <v>0</v>
      </c>
      <c r="J110" s="12">
        <v>0</v>
      </c>
      <c r="K110" s="12">
        <v>0</v>
      </c>
      <c r="L110" s="12"/>
      <c r="M110" s="10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0"/>
    </row>
    <row r="111" spans="1:29" x14ac:dyDescent="0.25">
      <c r="A111" s="17">
        <v>11</v>
      </c>
      <c r="B111" s="12">
        <v>105</v>
      </c>
      <c r="C111" s="12" t="s">
        <v>195</v>
      </c>
      <c r="D111" s="12">
        <v>976</v>
      </c>
      <c r="E111" s="12">
        <v>95</v>
      </c>
      <c r="F111" s="12">
        <v>4</v>
      </c>
      <c r="G111" s="12">
        <v>1.5</v>
      </c>
      <c r="H111" s="12"/>
      <c r="I111" s="12">
        <v>12</v>
      </c>
      <c r="J111" s="12">
        <v>6</v>
      </c>
      <c r="K111" s="12">
        <v>3</v>
      </c>
      <c r="L111" s="12">
        <v>105</v>
      </c>
      <c r="M111" s="10">
        <v>115</v>
      </c>
      <c r="N111" s="12">
        <v>4.5999999999999996</v>
      </c>
      <c r="O111" s="12">
        <v>3.5</v>
      </c>
      <c r="P111" s="12">
        <v>2.9</v>
      </c>
      <c r="Q111" s="12">
        <v>3.1</v>
      </c>
      <c r="R111" s="12">
        <v>0</v>
      </c>
      <c r="S111" s="12">
        <v>0</v>
      </c>
      <c r="T111" s="12">
        <v>0</v>
      </c>
      <c r="U111" s="12" t="s">
        <v>35</v>
      </c>
      <c r="V111" s="12" t="s">
        <v>36</v>
      </c>
      <c r="W111" s="12" t="s">
        <v>43</v>
      </c>
      <c r="X111" s="12">
        <v>0</v>
      </c>
      <c r="Y111" s="12">
        <v>20</v>
      </c>
      <c r="Z111" s="12">
        <v>60</v>
      </c>
      <c r="AA111" s="12">
        <v>10</v>
      </c>
      <c r="AB111" s="12">
        <v>10</v>
      </c>
      <c r="AC111" s="10" t="s">
        <v>170</v>
      </c>
    </row>
    <row r="112" spans="1:29" x14ac:dyDescent="0.25">
      <c r="A112" s="17">
        <v>11</v>
      </c>
      <c r="B112" s="12">
        <v>106</v>
      </c>
      <c r="C112" s="12" t="s">
        <v>196</v>
      </c>
      <c r="D112" s="12">
        <v>627</v>
      </c>
      <c r="E112" s="12">
        <v>5</v>
      </c>
      <c r="F112" s="12">
        <v>1</v>
      </c>
      <c r="G112" s="12"/>
      <c r="H112" s="12"/>
      <c r="I112" s="12"/>
      <c r="J112" s="12"/>
      <c r="K112" s="12"/>
      <c r="L112" s="12"/>
      <c r="M112" s="10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0" t="s">
        <v>197</v>
      </c>
    </row>
    <row r="113" spans="1:29" x14ac:dyDescent="0.25">
      <c r="A113" s="17">
        <v>11</v>
      </c>
      <c r="B113" s="12">
        <v>107</v>
      </c>
      <c r="C113" s="12" t="s">
        <v>198</v>
      </c>
      <c r="D113" s="12">
        <v>130</v>
      </c>
      <c r="E113" s="12">
        <v>49</v>
      </c>
      <c r="F113" s="12">
        <v>5</v>
      </c>
      <c r="G113" s="12"/>
      <c r="H113" s="12">
        <v>2.2000000000000002</v>
      </c>
      <c r="I113" s="12">
        <v>2</v>
      </c>
      <c r="J113" s="12">
        <v>0</v>
      </c>
      <c r="K113" s="12">
        <v>0</v>
      </c>
      <c r="L113" s="12">
        <v>67</v>
      </c>
      <c r="M113" s="10">
        <v>125</v>
      </c>
      <c r="N113" s="12">
        <v>62</v>
      </c>
      <c r="O113" s="12">
        <v>5</v>
      </c>
      <c r="P113" s="12">
        <v>3.9</v>
      </c>
      <c r="Q113" s="12">
        <v>4.5</v>
      </c>
      <c r="R113" s="12">
        <v>0</v>
      </c>
      <c r="S113" s="12">
        <v>0</v>
      </c>
      <c r="T113" s="12">
        <v>0</v>
      </c>
      <c r="U113" s="12" t="s">
        <v>35</v>
      </c>
      <c r="V113" s="12" t="s">
        <v>36</v>
      </c>
      <c r="W113" s="12" t="s">
        <v>36</v>
      </c>
      <c r="X113" s="12">
        <v>0</v>
      </c>
      <c r="Y113" s="12">
        <v>30</v>
      </c>
      <c r="Z113" s="12">
        <v>40</v>
      </c>
      <c r="AA113" s="12">
        <v>10</v>
      </c>
      <c r="AB113" s="12">
        <v>20</v>
      </c>
      <c r="AC113" s="10"/>
    </row>
    <row r="114" spans="1:29" x14ac:dyDescent="0.25">
      <c r="A114" s="17">
        <v>11</v>
      </c>
      <c r="B114" s="12">
        <v>108</v>
      </c>
      <c r="C114" s="12" t="s">
        <v>199</v>
      </c>
      <c r="D114" s="12">
        <v>107</v>
      </c>
      <c r="E114" s="12">
        <v>60</v>
      </c>
      <c r="F114" s="12">
        <v>2.5</v>
      </c>
      <c r="G114" s="12">
        <v>1</v>
      </c>
      <c r="H114" s="12"/>
      <c r="I114" s="12">
        <v>2</v>
      </c>
      <c r="J114" s="12">
        <v>0</v>
      </c>
      <c r="K114" s="12">
        <v>1</v>
      </c>
      <c r="L114" s="12"/>
      <c r="M114" s="10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0" t="s">
        <v>38</v>
      </c>
    </row>
    <row r="115" spans="1:29" x14ac:dyDescent="0.25">
      <c r="A115" s="17">
        <v>11</v>
      </c>
      <c r="B115" s="12">
        <v>109</v>
      </c>
      <c r="C115" s="12" t="s">
        <v>200</v>
      </c>
      <c r="D115" s="12">
        <v>62</v>
      </c>
      <c r="E115" s="12">
        <v>60</v>
      </c>
      <c r="F115" s="12">
        <v>3.5</v>
      </c>
      <c r="G115" s="12"/>
      <c r="H115" s="12">
        <v>2.1</v>
      </c>
      <c r="I115" s="12">
        <v>1</v>
      </c>
      <c r="J115" s="12">
        <v>0</v>
      </c>
      <c r="K115" s="12">
        <v>0</v>
      </c>
      <c r="L115" s="12"/>
      <c r="M115" s="10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0"/>
    </row>
    <row r="116" spans="1:29" x14ac:dyDescent="0.25">
      <c r="A116" s="17">
        <v>11</v>
      </c>
      <c r="B116" s="12">
        <v>110</v>
      </c>
      <c r="C116" s="12" t="s">
        <v>201</v>
      </c>
      <c r="D116" s="12">
        <v>268</v>
      </c>
      <c r="E116" s="12">
        <v>70</v>
      </c>
      <c r="F116" s="12">
        <v>2</v>
      </c>
      <c r="G116" s="12">
        <v>1</v>
      </c>
      <c r="H116" s="12"/>
      <c r="I116" s="12">
        <v>4</v>
      </c>
      <c r="J116" s="12">
        <v>4</v>
      </c>
      <c r="K116" s="12">
        <v>2</v>
      </c>
      <c r="L116" s="12"/>
      <c r="M116" s="10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0"/>
    </row>
    <row r="117" spans="1:29" x14ac:dyDescent="0.25">
      <c r="A117" s="17">
        <v>11</v>
      </c>
      <c r="B117" s="12">
        <v>111</v>
      </c>
      <c r="C117" s="12" t="s">
        <v>202</v>
      </c>
      <c r="D117" s="12">
        <v>120</v>
      </c>
      <c r="E117" s="12">
        <v>40</v>
      </c>
      <c r="F117" s="12">
        <v>5.5</v>
      </c>
      <c r="G117" s="12"/>
      <c r="H117" s="12">
        <v>1.6</v>
      </c>
      <c r="I117" s="12">
        <v>1</v>
      </c>
      <c r="J117" s="12">
        <v>0</v>
      </c>
      <c r="K117" s="12">
        <v>0</v>
      </c>
      <c r="L117" s="12"/>
      <c r="M117" s="10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0"/>
    </row>
    <row r="118" spans="1:29" x14ac:dyDescent="0.25">
      <c r="A118" s="17">
        <v>11</v>
      </c>
      <c r="B118" s="12">
        <v>112</v>
      </c>
      <c r="C118" s="12" t="s">
        <v>203</v>
      </c>
      <c r="D118" s="12">
        <v>320</v>
      </c>
      <c r="E118" s="12">
        <v>5</v>
      </c>
      <c r="F118" s="12">
        <v>0.5</v>
      </c>
      <c r="G118" s="12"/>
      <c r="H118" s="12"/>
      <c r="I118" s="12"/>
      <c r="J118" s="12"/>
      <c r="K118" s="12"/>
      <c r="L118" s="12"/>
      <c r="M118" s="10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0" t="s">
        <v>204</v>
      </c>
    </row>
    <row r="119" spans="1:29" x14ac:dyDescent="0.25">
      <c r="A119" s="17">
        <v>11</v>
      </c>
      <c r="B119" s="12">
        <v>113</v>
      </c>
      <c r="C119" s="12" t="s">
        <v>205</v>
      </c>
      <c r="D119" s="12">
        <v>627</v>
      </c>
      <c r="E119" s="12">
        <v>65</v>
      </c>
      <c r="F119" s="12">
        <v>2</v>
      </c>
      <c r="G119" s="12">
        <v>1</v>
      </c>
      <c r="H119" s="12"/>
      <c r="I119" s="12">
        <v>2</v>
      </c>
      <c r="J119" s="12">
        <v>1</v>
      </c>
      <c r="K119" s="12">
        <v>0</v>
      </c>
      <c r="L119" s="12"/>
      <c r="M119" s="10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0"/>
    </row>
    <row r="120" spans="1:29" x14ac:dyDescent="0.25">
      <c r="A120" s="17">
        <v>11</v>
      </c>
      <c r="B120" s="12">
        <v>114</v>
      </c>
      <c r="C120" s="12" t="s">
        <v>206</v>
      </c>
      <c r="D120" s="12">
        <v>416</v>
      </c>
      <c r="E120" s="12">
        <v>3</v>
      </c>
      <c r="F120" s="12">
        <v>0.3</v>
      </c>
      <c r="G120" s="12"/>
      <c r="H120" s="12"/>
      <c r="I120" s="12"/>
      <c r="J120" s="12"/>
      <c r="K120" s="12"/>
      <c r="L120" s="12"/>
      <c r="M120" s="10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0" t="s">
        <v>207</v>
      </c>
    </row>
    <row r="121" spans="1:29" x14ac:dyDescent="0.25">
      <c r="A121" s="17">
        <v>11</v>
      </c>
      <c r="B121" s="12">
        <v>115</v>
      </c>
      <c r="C121" s="12" t="s">
        <v>208</v>
      </c>
      <c r="D121" s="12">
        <v>165</v>
      </c>
      <c r="E121" s="12">
        <v>35</v>
      </c>
      <c r="F121" s="12">
        <v>2.5</v>
      </c>
      <c r="G121" s="12">
        <v>1.5</v>
      </c>
      <c r="H121" s="12"/>
      <c r="I121" s="12"/>
      <c r="J121" s="12"/>
      <c r="K121" s="12"/>
      <c r="L121" s="12"/>
      <c r="M121" s="10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0" t="s">
        <v>38</v>
      </c>
    </row>
    <row r="122" spans="1:29" x14ac:dyDescent="0.25">
      <c r="A122" s="17">
        <v>11</v>
      </c>
      <c r="B122" s="12">
        <v>116</v>
      </c>
      <c r="C122" s="12" t="s">
        <v>209</v>
      </c>
      <c r="D122" s="12">
        <v>70</v>
      </c>
      <c r="E122" s="12">
        <v>60</v>
      </c>
      <c r="F122" s="12">
        <v>5.5</v>
      </c>
      <c r="G122" s="12"/>
      <c r="H122" s="12">
        <v>1.8</v>
      </c>
      <c r="I122" s="12">
        <v>4</v>
      </c>
      <c r="J122" s="12">
        <v>1</v>
      </c>
      <c r="K122" s="12">
        <v>3</v>
      </c>
      <c r="L122" s="12"/>
      <c r="M122" s="10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0"/>
    </row>
    <row r="123" spans="1:29" x14ac:dyDescent="0.25">
      <c r="A123" s="17">
        <v>12</v>
      </c>
      <c r="B123" s="12">
        <v>117</v>
      </c>
      <c r="C123" s="12" t="s">
        <v>210</v>
      </c>
      <c r="D123" s="12">
        <v>240</v>
      </c>
      <c r="E123" s="12">
        <v>80</v>
      </c>
      <c r="F123" s="12">
        <v>2.6</v>
      </c>
      <c r="G123" s="12">
        <v>1</v>
      </c>
      <c r="H123" s="12"/>
      <c r="I123" s="12">
        <v>1</v>
      </c>
      <c r="J123" s="12">
        <v>2</v>
      </c>
      <c r="K123" s="12">
        <v>2</v>
      </c>
      <c r="L123" s="12">
        <v>81</v>
      </c>
      <c r="M123" s="10">
        <v>150</v>
      </c>
      <c r="N123" s="12">
        <v>5.5</v>
      </c>
      <c r="O123" s="12">
        <v>4</v>
      </c>
      <c r="P123" s="12">
        <v>4.5</v>
      </c>
      <c r="Q123" s="12">
        <v>5.5</v>
      </c>
      <c r="R123" s="12">
        <v>0</v>
      </c>
      <c r="S123" s="12">
        <v>0</v>
      </c>
      <c r="T123" s="12">
        <v>0</v>
      </c>
      <c r="U123" s="12" t="s">
        <v>151</v>
      </c>
      <c r="V123" s="12" t="s">
        <v>36</v>
      </c>
      <c r="W123" s="12" t="s">
        <v>128</v>
      </c>
      <c r="X123" s="12">
        <v>0</v>
      </c>
      <c r="Y123" s="12">
        <v>20</v>
      </c>
      <c r="Z123" s="12">
        <v>60</v>
      </c>
      <c r="AA123" s="12">
        <v>20</v>
      </c>
      <c r="AB123" s="12">
        <v>0</v>
      </c>
      <c r="AC123" s="10" t="s">
        <v>38</v>
      </c>
    </row>
    <row r="124" spans="1:29" x14ac:dyDescent="0.25">
      <c r="A124" s="17">
        <v>12</v>
      </c>
      <c r="B124" s="12">
        <v>118</v>
      </c>
      <c r="C124" s="12" t="s">
        <v>211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0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0" t="s">
        <v>212</v>
      </c>
    </row>
    <row r="125" spans="1:29" x14ac:dyDescent="0.25">
      <c r="A125" s="17">
        <v>12</v>
      </c>
      <c r="B125" s="12">
        <v>119</v>
      </c>
      <c r="C125" s="12" t="s">
        <v>213</v>
      </c>
      <c r="D125" s="12">
        <v>84</v>
      </c>
      <c r="E125" s="12">
        <v>45</v>
      </c>
      <c r="F125" s="12">
        <v>3</v>
      </c>
      <c r="G125" s="12"/>
      <c r="H125" s="12">
        <v>2</v>
      </c>
      <c r="I125" s="12">
        <v>0</v>
      </c>
      <c r="J125" s="12">
        <v>0</v>
      </c>
      <c r="K125" s="12">
        <v>1</v>
      </c>
      <c r="L125" s="12"/>
      <c r="M125" s="10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0"/>
    </row>
    <row r="126" spans="1:29" x14ac:dyDescent="0.25">
      <c r="A126" s="17">
        <v>12</v>
      </c>
      <c r="B126" s="12">
        <v>120</v>
      </c>
      <c r="C126" s="12" t="s">
        <v>214</v>
      </c>
      <c r="D126" s="12">
        <v>762</v>
      </c>
      <c r="E126" s="12">
        <v>55</v>
      </c>
      <c r="F126" s="12">
        <v>3.4</v>
      </c>
      <c r="G126" s="12">
        <v>2</v>
      </c>
      <c r="H126" s="12"/>
      <c r="I126" s="12">
        <v>3</v>
      </c>
      <c r="J126" s="12">
        <v>2</v>
      </c>
      <c r="K126" s="12">
        <v>1</v>
      </c>
      <c r="L126" s="12"/>
      <c r="M126" s="10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0" t="s">
        <v>38</v>
      </c>
    </row>
    <row r="127" spans="1:29" x14ac:dyDescent="0.25">
      <c r="A127" s="17">
        <v>12</v>
      </c>
      <c r="B127" s="12">
        <v>121</v>
      </c>
      <c r="C127" s="12" t="s">
        <v>215</v>
      </c>
      <c r="D127" s="12">
        <v>63</v>
      </c>
      <c r="E127" s="12">
        <v>42</v>
      </c>
      <c r="F127" s="12">
        <v>3.6</v>
      </c>
      <c r="G127" s="12"/>
      <c r="H127" s="12">
        <v>1.8</v>
      </c>
      <c r="I127" s="12">
        <v>2</v>
      </c>
      <c r="J127" s="12">
        <v>0</v>
      </c>
      <c r="K127" s="12">
        <v>0</v>
      </c>
      <c r="L127" s="12">
        <v>80</v>
      </c>
      <c r="M127" s="10">
        <v>250</v>
      </c>
      <c r="N127" s="12">
        <v>6.2</v>
      </c>
      <c r="O127" s="12">
        <v>4</v>
      </c>
      <c r="P127" s="12">
        <v>5.5</v>
      </c>
      <c r="Q127" s="12">
        <v>4</v>
      </c>
      <c r="R127" s="12">
        <v>0</v>
      </c>
      <c r="S127" s="12">
        <v>0</v>
      </c>
      <c r="T127" s="12">
        <v>0</v>
      </c>
      <c r="U127" s="12" t="s">
        <v>151</v>
      </c>
      <c r="V127" s="12" t="s">
        <v>36</v>
      </c>
      <c r="W127" s="12" t="s">
        <v>43</v>
      </c>
      <c r="X127" s="12">
        <v>10</v>
      </c>
      <c r="Y127" s="12">
        <v>10</v>
      </c>
      <c r="Z127" s="12">
        <v>70</v>
      </c>
      <c r="AA127" s="12">
        <v>10</v>
      </c>
      <c r="AB127" s="12">
        <v>0</v>
      </c>
      <c r="AC127" s="10"/>
    </row>
    <row r="128" spans="1:29" x14ac:dyDescent="0.25">
      <c r="A128" s="17">
        <v>12</v>
      </c>
      <c r="B128" s="12">
        <v>122</v>
      </c>
      <c r="C128" s="12" t="s">
        <v>216</v>
      </c>
      <c r="D128" s="12">
        <v>303</v>
      </c>
      <c r="E128" s="12">
        <v>50</v>
      </c>
      <c r="F128" s="12">
        <v>2.6</v>
      </c>
      <c r="G128" s="12">
        <v>1.5</v>
      </c>
      <c r="H128" s="12"/>
      <c r="I128" s="12">
        <v>3</v>
      </c>
      <c r="J128" s="12">
        <v>0</v>
      </c>
      <c r="K128" s="12">
        <v>0</v>
      </c>
      <c r="L128" s="12"/>
      <c r="M128" s="10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0" t="s">
        <v>38</v>
      </c>
    </row>
    <row r="129" spans="1:29" x14ac:dyDescent="0.25">
      <c r="A129" s="17">
        <v>12</v>
      </c>
      <c r="B129" s="12">
        <v>123</v>
      </c>
      <c r="C129" s="12" t="s">
        <v>217</v>
      </c>
      <c r="D129" s="12">
        <v>120</v>
      </c>
      <c r="E129" s="12">
        <v>35</v>
      </c>
      <c r="F129" s="12">
        <v>8</v>
      </c>
      <c r="G129" s="12"/>
      <c r="H129" s="12">
        <v>1.8</v>
      </c>
      <c r="I129" s="12">
        <v>1</v>
      </c>
      <c r="J129" s="12">
        <v>0</v>
      </c>
      <c r="K129" s="12">
        <v>2</v>
      </c>
      <c r="L129" s="12"/>
      <c r="M129" s="10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0"/>
    </row>
    <row r="130" spans="1:29" x14ac:dyDescent="0.25">
      <c r="A130" s="17">
        <v>13</v>
      </c>
      <c r="B130" s="12">
        <v>124</v>
      </c>
      <c r="C130" s="12" t="s">
        <v>218</v>
      </c>
      <c r="D130" s="12">
        <v>168</v>
      </c>
      <c r="E130" s="12">
        <v>60</v>
      </c>
      <c r="F130" s="12">
        <v>2.7</v>
      </c>
      <c r="G130" s="12">
        <v>1</v>
      </c>
      <c r="H130" s="12"/>
      <c r="I130" s="12">
        <v>3</v>
      </c>
      <c r="J130" s="12">
        <v>0</v>
      </c>
      <c r="K130" s="12">
        <v>0</v>
      </c>
      <c r="L130" s="12"/>
      <c r="M130" s="10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0" t="s">
        <v>38</v>
      </c>
    </row>
    <row r="131" spans="1:29" x14ac:dyDescent="0.25">
      <c r="A131" s="17">
        <v>13</v>
      </c>
      <c r="B131" s="12">
        <v>125</v>
      </c>
      <c r="C131" s="12" t="s">
        <v>219</v>
      </c>
      <c r="D131" s="12">
        <v>455</v>
      </c>
      <c r="E131" s="12">
        <v>25</v>
      </c>
      <c r="F131" s="12">
        <v>1.6</v>
      </c>
      <c r="G131" s="12"/>
      <c r="H131" s="12"/>
      <c r="I131" s="12">
        <v>0</v>
      </c>
      <c r="J131" s="12"/>
      <c r="K131" s="12">
        <v>0</v>
      </c>
      <c r="L131" s="12"/>
      <c r="M131" s="10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0" t="s">
        <v>220</v>
      </c>
    </row>
    <row r="132" spans="1:29" x14ac:dyDescent="0.25">
      <c r="A132" s="17">
        <v>13</v>
      </c>
      <c r="B132" s="12">
        <v>126</v>
      </c>
      <c r="C132" s="12" t="s">
        <v>221</v>
      </c>
      <c r="D132" s="12">
        <v>65</v>
      </c>
      <c r="E132" s="12">
        <v>40</v>
      </c>
      <c r="F132" s="12">
        <v>4.5</v>
      </c>
      <c r="G132" s="12"/>
      <c r="H132" s="12">
        <v>1.7</v>
      </c>
      <c r="I132" s="12">
        <v>0</v>
      </c>
      <c r="J132" s="12">
        <v>1</v>
      </c>
      <c r="K132" s="12">
        <v>0</v>
      </c>
      <c r="L132" s="12"/>
      <c r="M132" s="10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0"/>
    </row>
    <row r="133" spans="1:29" x14ac:dyDescent="0.25">
      <c r="A133" s="17">
        <v>13</v>
      </c>
      <c r="B133" s="12">
        <v>127</v>
      </c>
      <c r="C133" s="12" t="s">
        <v>222</v>
      </c>
      <c r="D133" s="12">
        <v>1817</v>
      </c>
      <c r="E133" s="12">
        <v>90</v>
      </c>
      <c r="F133" s="12">
        <v>3.2</v>
      </c>
      <c r="G133" s="12">
        <v>1.5</v>
      </c>
      <c r="H133" s="12"/>
      <c r="I133" s="12">
        <v>19</v>
      </c>
      <c r="J133" s="12">
        <v>10</v>
      </c>
      <c r="K133" s="12">
        <v>6</v>
      </c>
      <c r="L133" s="12"/>
      <c r="M133" s="10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0" t="s">
        <v>223</v>
      </c>
    </row>
    <row r="134" spans="1:29" x14ac:dyDescent="0.25">
      <c r="A134" s="17">
        <v>13</v>
      </c>
      <c r="B134" s="12">
        <v>128</v>
      </c>
      <c r="C134" s="12" t="s">
        <v>224</v>
      </c>
      <c r="D134" s="12">
        <v>210</v>
      </c>
      <c r="E134" s="12">
        <v>20</v>
      </c>
      <c r="F134" s="12">
        <v>2</v>
      </c>
      <c r="G134" s="12"/>
      <c r="H134" s="12"/>
      <c r="I134" s="12"/>
      <c r="J134" s="12"/>
      <c r="K134" s="12"/>
      <c r="L134" s="12"/>
      <c r="M134" s="10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0" t="s">
        <v>225</v>
      </c>
    </row>
    <row r="135" spans="1:29" x14ac:dyDescent="0.25">
      <c r="A135" s="17">
        <v>13</v>
      </c>
      <c r="B135" s="12">
        <v>129</v>
      </c>
      <c r="C135" s="12" t="s">
        <v>226</v>
      </c>
      <c r="D135" s="12">
        <v>132</v>
      </c>
      <c r="E135" s="12">
        <v>50</v>
      </c>
      <c r="F135" s="12">
        <v>8</v>
      </c>
      <c r="G135" s="12"/>
      <c r="H135" s="12">
        <v>1.6</v>
      </c>
      <c r="I135" s="12">
        <v>1</v>
      </c>
      <c r="J135" s="12">
        <v>0</v>
      </c>
      <c r="K135" s="12">
        <v>0</v>
      </c>
      <c r="L135" s="12"/>
      <c r="M135" s="10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0"/>
    </row>
    <row r="136" spans="1:29" x14ac:dyDescent="0.25">
      <c r="A136" s="17">
        <v>13</v>
      </c>
      <c r="B136" s="12">
        <v>130</v>
      </c>
      <c r="C136" s="12" t="s">
        <v>227</v>
      </c>
      <c r="D136" s="12">
        <v>118</v>
      </c>
      <c r="E136" s="12">
        <v>92</v>
      </c>
      <c r="F136" s="12">
        <v>3.7</v>
      </c>
      <c r="G136" s="12">
        <v>1</v>
      </c>
      <c r="H136" s="12"/>
      <c r="I136" s="12">
        <v>0</v>
      </c>
      <c r="J136" s="12">
        <v>0</v>
      </c>
      <c r="K136" s="12">
        <v>0</v>
      </c>
      <c r="L136" s="12">
        <v>94</v>
      </c>
      <c r="M136" s="10">
        <v>150</v>
      </c>
      <c r="N136" s="12">
        <v>5</v>
      </c>
      <c r="O136" s="12">
        <v>4.5</v>
      </c>
      <c r="P136" s="12">
        <v>4.7</v>
      </c>
      <c r="Q136" s="12">
        <v>4.4000000000000004</v>
      </c>
      <c r="R136" s="12">
        <v>0</v>
      </c>
      <c r="S136" s="12">
        <v>0</v>
      </c>
      <c r="T136" s="12">
        <v>0</v>
      </c>
      <c r="U136" s="12" t="s">
        <v>35</v>
      </c>
      <c r="V136" s="12" t="s">
        <v>36</v>
      </c>
      <c r="W136" s="12" t="s">
        <v>43</v>
      </c>
      <c r="X136" s="12">
        <v>10</v>
      </c>
      <c r="Y136" s="12">
        <v>30</v>
      </c>
      <c r="Z136" s="12">
        <v>50</v>
      </c>
      <c r="AA136" s="12">
        <v>10</v>
      </c>
      <c r="AB136" s="12">
        <v>0</v>
      </c>
      <c r="AC136" s="10" t="s">
        <v>38</v>
      </c>
    </row>
    <row r="137" spans="1:29" x14ac:dyDescent="0.25">
      <c r="A137" s="17">
        <v>13</v>
      </c>
      <c r="B137" s="12">
        <v>131</v>
      </c>
      <c r="C137" s="12" t="s">
        <v>228</v>
      </c>
      <c r="D137" s="12">
        <v>128</v>
      </c>
      <c r="E137" s="12">
        <v>45</v>
      </c>
      <c r="F137" s="12">
        <v>4.5</v>
      </c>
      <c r="G137" s="12"/>
      <c r="H137" s="12">
        <v>1.9</v>
      </c>
      <c r="I137" s="12">
        <v>2</v>
      </c>
      <c r="J137" s="12">
        <v>0</v>
      </c>
      <c r="K137" s="12">
        <v>0</v>
      </c>
      <c r="L137" s="12"/>
      <c r="M137" s="10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0"/>
    </row>
    <row r="138" spans="1:29" x14ac:dyDescent="0.25">
      <c r="A138" s="17">
        <v>13</v>
      </c>
      <c r="B138" s="12">
        <v>132</v>
      </c>
      <c r="C138" s="12" t="s">
        <v>229</v>
      </c>
      <c r="D138" s="12">
        <v>907</v>
      </c>
      <c r="E138" s="12">
        <v>60</v>
      </c>
      <c r="F138" s="12">
        <v>4.2</v>
      </c>
      <c r="G138" s="12">
        <v>1.5</v>
      </c>
      <c r="H138" s="12"/>
      <c r="I138" s="12">
        <v>8</v>
      </c>
      <c r="J138" s="12">
        <v>5</v>
      </c>
      <c r="K138" s="12">
        <v>1</v>
      </c>
      <c r="L138" s="12"/>
      <c r="M138" s="10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0" t="s">
        <v>38</v>
      </c>
    </row>
    <row r="139" spans="1:29" x14ac:dyDescent="0.25">
      <c r="A139" s="17">
        <v>13</v>
      </c>
      <c r="B139" s="12">
        <v>133</v>
      </c>
      <c r="C139" s="12" t="s">
        <v>230</v>
      </c>
      <c r="D139" s="12">
        <v>105</v>
      </c>
      <c r="E139" s="12">
        <v>60</v>
      </c>
      <c r="F139" s="12">
        <v>12</v>
      </c>
      <c r="G139" s="12"/>
      <c r="H139" s="12">
        <v>1.4</v>
      </c>
      <c r="I139" s="12">
        <v>1</v>
      </c>
      <c r="J139" s="12">
        <v>1</v>
      </c>
      <c r="K139" s="12">
        <v>0</v>
      </c>
      <c r="L139" s="12">
        <v>106</v>
      </c>
      <c r="M139" s="10">
        <v>126</v>
      </c>
      <c r="N139" s="12">
        <v>6</v>
      </c>
      <c r="O139" s="12">
        <v>3.2</v>
      </c>
      <c r="P139" s="12">
        <v>6</v>
      </c>
      <c r="Q139" s="12">
        <v>4.8</v>
      </c>
      <c r="R139" s="12">
        <v>0</v>
      </c>
      <c r="S139" s="12">
        <v>0</v>
      </c>
      <c r="T139" s="12">
        <v>0</v>
      </c>
      <c r="U139" s="12" t="s">
        <v>35</v>
      </c>
      <c r="V139" s="12" t="s">
        <v>36</v>
      </c>
      <c r="W139" s="12" t="s">
        <v>43</v>
      </c>
      <c r="X139" s="12">
        <v>10</v>
      </c>
      <c r="Y139" s="12">
        <v>20</v>
      </c>
      <c r="Z139" s="12">
        <v>30</v>
      </c>
      <c r="AA139" s="12">
        <v>10</v>
      </c>
      <c r="AB139" s="12">
        <v>30</v>
      </c>
      <c r="AC139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workbookViewId="0">
      <selection activeCell="D8" sqref="D8"/>
    </sheetView>
  </sheetViews>
  <sheetFormatPr defaultColWidth="8.625" defaultRowHeight="12.75" x14ac:dyDescent="0.2"/>
  <cols>
    <col min="1" max="1" width="16.125" style="22" customWidth="1"/>
    <col min="2" max="2" width="15.625" style="22" customWidth="1"/>
    <col min="3" max="4" width="14.625" style="22" customWidth="1"/>
    <col min="5" max="5" width="8.625" style="22"/>
    <col min="6" max="6" width="15.375" style="22" customWidth="1"/>
    <col min="7" max="7" width="14.125" style="22" customWidth="1"/>
    <col min="8" max="8" width="8.625" style="22"/>
    <col min="9" max="9" width="15.625" style="22" customWidth="1"/>
    <col min="10" max="11" width="14.625" style="22" customWidth="1"/>
    <col min="12" max="12" width="8.625" style="22"/>
    <col min="13" max="13" width="13.375" style="22" customWidth="1"/>
    <col min="14" max="14" width="14.125" style="22" customWidth="1"/>
    <col min="15" max="15" width="8.625" style="22"/>
    <col min="16" max="16" width="15.625" style="22" customWidth="1"/>
    <col min="17" max="18" width="14.625" style="22" customWidth="1"/>
    <col min="19" max="19" width="8.625" style="22"/>
    <col min="20" max="20" width="13.375" style="22" customWidth="1"/>
    <col min="21" max="21" width="14.125" style="22" customWidth="1"/>
    <col min="22" max="22" width="16.125" style="22" customWidth="1"/>
    <col min="23" max="23" width="15.625" style="22" customWidth="1"/>
    <col min="24" max="25" width="14.625" style="22" customWidth="1"/>
    <col min="26" max="26" width="8.625" style="22"/>
    <col min="27" max="27" width="15.375" style="22" customWidth="1"/>
    <col min="28" max="28" width="14.125" style="22" customWidth="1"/>
    <col min="29" max="29" width="16.125" style="22" customWidth="1"/>
    <col min="30" max="30" width="15.625" style="22" customWidth="1"/>
    <col min="31" max="32" width="14.625" style="22" customWidth="1"/>
    <col min="33" max="33" width="8.625" style="22"/>
    <col min="34" max="34" width="15.375" style="22" customWidth="1"/>
    <col min="35" max="35" width="14.125" style="22" customWidth="1"/>
    <col min="36" max="36" width="16.125" style="22" customWidth="1"/>
    <col min="37" max="37" width="15.625" style="22" customWidth="1"/>
    <col min="38" max="39" width="14.625" style="22" customWidth="1"/>
    <col min="40" max="40" width="8.625" style="22"/>
    <col min="41" max="41" width="15.375" style="22" customWidth="1"/>
    <col min="42" max="42" width="14.125" style="22" customWidth="1"/>
    <col min="43" max="43" width="16.125" style="22" customWidth="1"/>
    <col min="44" max="44" width="15.625" style="22" customWidth="1"/>
    <col min="45" max="46" width="14.625" style="22" customWidth="1"/>
    <col min="47" max="47" width="8.625" style="22"/>
    <col min="48" max="48" width="15.375" style="22" customWidth="1"/>
    <col min="49" max="49" width="14.125" style="22" customWidth="1"/>
    <col min="50" max="16384" width="8.625" style="22"/>
  </cols>
  <sheetData>
    <row r="1" spans="1:49" x14ac:dyDescent="0.2">
      <c r="A1" s="21" t="s">
        <v>231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49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49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49" x14ac:dyDescent="0.2">
      <c r="A4" s="21"/>
      <c r="B4" s="23"/>
      <c r="C4" s="24" t="s">
        <v>232</v>
      </c>
      <c r="D4" s="24"/>
      <c r="E4" s="25"/>
      <c r="F4" s="26"/>
      <c r="G4" s="26"/>
      <c r="H4" s="27"/>
      <c r="I4" s="23"/>
      <c r="J4" s="24" t="s">
        <v>233</v>
      </c>
      <c r="K4" s="24"/>
      <c r="L4" s="25"/>
      <c r="M4" s="26"/>
      <c r="N4" s="26"/>
      <c r="O4" s="27"/>
      <c r="P4" s="23"/>
      <c r="Q4" s="24" t="s">
        <v>234</v>
      </c>
      <c r="R4" s="24"/>
      <c r="S4" s="25"/>
      <c r="T4" s="26"/>
      <c r="U4" s="26"/>
      <c r="V4" s="27"/>
      <c r="W4" s="23"/>
      <c r="X4" s="24" t="s">
        <v>235</v>
      </c>
      <c r="Y4" s="24"/>
      <c r="Z4" s="25"/>
      <c r="AA4" s="26"/>
      <c r="AB4" s="26"/>
      <c r="AC4" s="21"/>
      <c r="AD4" s="23"/>
      <c r="AE4" s="24" t="s">
        <v>236</v>
      </c>
      <c r="AF4" s="24"/>
      <c r="AG4" s="25"/>
      <c r="AH4" s="26"/>
      <c r="AI4" s="26"/>
      <c r="AJ4" s="21"/>
      <c r="AK4" s="23"/>
      <c r="AL4" s="24" t="s">
        <v>237</v>
      </c>
      <c r="AM4" s="24"/>
      <c r="AN4" s="25"/>
      <c r="AO4" s="26"/>
      <c r="AP4" s="26"/>
      <c r="AQ4" s="21"/>
      <c r="AR4" s="23"/>
      <c r="AS4" s="24" t="s">
        <v>238</v>
      </c>
      <c r="AT4" s="24"/>
      <c r="AU4" s="25"/>
      <c r="AV4" s="26"/>
      <c r="AW4" s="26"/>
    </row>
    <row r="5" spans="1:49" x14ac:dyDescent="0.2">
      <c r="A5" s="21"/>
      <c r="B5" s="23"/>
      <c r="C5" s="24"/>
      <c r="D5" s="24"/>
      <c r="E5" s="28"/>
      <c r="F5" s="28"/>
      <c r="G5" s="28"/>
      <c r="H5" s="21"/>
      <c r="I5" s="23"/>
      <c r="J5" s="24"/>
      <c r="K5" s="24"/>
      <c r="L5" s="28"/>
      <c r="M5" s="28"/>
      <c r="N5" s="28"/>
      <c r="O5" s="21"/>
      <c r="P5" s="23"/>
      <c r="Q5" s="24"/>
      <c r="R5" s="24"/>
      <c r="S5" s="28"/>
      <c r="T5" s="28"/>
      <c r="U5" s="28"/>
      <c r="V5" s="21"/>
      <c r="W5" s="23"/>
      <c r="X5" s="24"/>
      <c r="Y5" s="24"/>
      <c r="Z5" s="28"/>
      <c r="AA5" s="28"/>
      <c r="AB5" s="28"/>
      <c r="AC5" s="21"/>
      <c r="AD5" s="23"/>
      <c r="AE5" s="24"/>
      <c r="AF5" s="24"/>
      <c r="AG5" s="28"/>
      <c r="AH5" s="28"/>
      <c r="AI5" s="28"/>
      <c r="AJ5" s="21"/>
      <c r="AK5" s="23"/>
      <c r="AL5" s="24"/>
      <c r="AM5" s="24"/>
      <c r="AN5" s="28"/>
      <c r="AO5" s="28"/>
      <c r="AP5" s="28"/>
      <c r="AQ5" s="21"/>
      <c r="AR5" s="23"/>
      <c r="AS5" s="24"/>
      <c r="AT5" s="24"/>
      <c r="AU5" s="28"/>
      <c r="AV5" s="28"/>
      <c r="AW5" s="28"/>
    </row>
    <row r="6" spans="1:49" x14ac:dyDescent="0.2">
      <c r="A6" s="21"/>
      <c r="B6" s="23"/>
      <c r="C6" s="24" t="s">
        <v>239</v>
      </c>
      <c r="D6" s="24" t="s">
        <v>240</v>
      </c>
      <c r="E6" s="28"/>
      <c r="F6" s="28"/>
      <c r="G6" s="28"/>
      <c r="H6" s="21"/>
      <c r="I6" s="23"/>
      <c r="J6" s="24" t="s">
        <v>239</v>
      </c>
      <c r="K6" s="24" t="s">
        <v>240</v>
      </c>
      <c r="L6" s="28"/>
      <c r="M6" s="28"/>
      <c r="N6" s="28"/>
      <c r="O6" s="21"/>
      <c r="P6" s="23"/>
      <c r="Q6" s="24" t="s">
        <v>239</v>
      </c>
      <c r="R6" s="24" t="s">
        <v>240</v>
      </c>
      <c r="S6" s="28"/>
      <c r="T6" s="28"/>
      <c r="U6" s="28"/>
      <c r="V6" s="21"/>
      <c r="W6" s="23"/>
      <c r="X6" s="24" t="s">
        <v>239</v>
      </c>
      <c r="Y6" s="24" t="s">
        <v>240</v>
      </c>
      <c r="Z6" s="28"/>
      <c r="AA6" s="28"/>
      <c r="AB6" s="28"/>
      <c r="AC6" s="21"/>
      <c r="AD6" s="23"/>
      <c r="AE6" s="24" t="s">
        <v>239</v>
      </c>
      <c r="AF6" s="24" t="s">
        <v>240</v>
      </c>
      <c r="AG6" s="28"/>
      <c r="AH6" s="28"/>
      <c r="AI6" s="28"/>
      <c r="AJ6" s="21"/>
      <c r="AK6" s="23"/>
      <c r="AL6" s="24" t="s">
        <v>239</v>
      </c>
      <c r="AM6" s="24" t="s">
        <v>240</v>
      </c>
      <c r="AN6" s="28"/>
      <c r="AO6" s="28"/>
      <c r="AP6" s="28"/>
      <c r="AQ6" s="21"/>
      <c r="AR6" s="23"/>
      <c r="AS6" s="24" t="s">
        <v>239</v>
      </c>
      <c r="AT6" s="24" t="s">
        <v>240</v>
      </c>
      <c r="AU6" s="28"/>
      <c r="AV6" s="28"/>
      <c r="AW6" s="28"/>
    </row>
    <row r="7" spans="1:49" x14ac:dyDescent="0.2">
      <c r="A7" s="21"/>
      <c r="B7" s="23"/>
      <c r="C7" s="24"/>
      <c r="D7" s="24"/>
      <c r="E7" s="28"/>
      <c r="F7" s="28"/>
      <c r="G7" s="28"/>
      <c r="H7" s="21"/>
      <c r="I7" s="23"/>
      <c r="J7" s="24"/>
      <c r="K7" s="24"/>
      <c r="L7" s="28"/>
      <c r="M7" s="28"/>
      <c r="N7" s="28"/>
      <c r="O7" s="21"/>
      <c r="P7" s="23"/>
      <c r="Q7" s="24"/>
      <c r="R7" s="24"/>
      <c r="S7" s="28"/>
      <c r="T7" s="28"/>
      <c r="U7" s="28"/>
      <c r="V7" s="21"/>
      <c r="W7" s="23"/>
      <c r="X7" s="24"/>
      <c r="Y7" s="24"/>
      <c r="Z7" s="28"/>
      <c r="AA7" s="28"/>
      <c r="AB7" s="28"/>
      <c r="AC7" s="21"/>
      <c r="AD7" s="23"/>
      <c r="AE7" s="24"/>
      <c r="AF7" s="24"/>
      <c r="AG7" s="28"/>
      <c r="AH7" s="28"/>
      <c r="AI7" s="28"/>
      <c r="AJ7" s="21"/>
      <c r="AK7" s="23"/>
      <c r="AL7" s="24"/>
      <c r="AM7" s="24"/>
      <c r="AN7" s="28"/>
      <c r="AO7" s="28"/>
      <c r="AP7" s="28"/>
      <c r="AQ7" s="21"/>
      <c r="AR7" s="23"/>
      <c r="AS7" s="24"/>
      <c r="AT7" s="24"/>
      <c r="AU7" s="28"/>
      <c r="AV7" s="28"/>
      <c r="AW7" s="28"/>
    </row>
    <row r="8" spans="1:49" x14ac:dyDescent="0.2">
      <c r="A8" s="21"/>
      <c r="B8" s="23"/>
      <c r="C8" s="24" t="s">
        <v>241</v>
      </c>
      <c r="D8" s="24" t="s">
        <v>242</v>
      </c>
      <c r="E8" s="28"/>
      <c r="F8" s="28"/>
      <c r="G8" s="28"/>
      <c r="H8" s="21"/>
      <c r="I8" s="23"/>
      <c r="J8" s="24"/>
      <c r="K8" s="24"/>
      <c r="L8" s="28"/>
      <c r="M8" s="28"/>
      <c r="N8" s="28"/>
      <c r="O8" s="21"/>
      <c r="P8" s="23"/>
      <c r="Q8" s="24"/>
      <c r="R8" s="24"/>
      <c r="S8" s="28"/>
      <c r="T8" s="28"/>
      <c r="U8" s="28"/>
      <c r="V8" s="21"/>
      <c r="W8" s="23"/>
      <c r="X8" s="24" t="s">
        <v>241</v>
      </c>
      <c r="Y8" s="24">
        <v>161400</v>
      </c>
      <c r="Z8" s="28"/>
      <c r="AA8" s="28"/>
      <c r="AB8" s="28"/>
      <c r="AC8" s="21"/>
      <c r="AD8" s="23"/>
      <c r="AE8" s="24" t="s">
        <v>241</v>
      </c>
      <c r="AF8" s="24">
        <v>151300</v>
      </c>
      <c r="AG8" s="28"/>
      <c r="AH8" s="28"/>
      <c r="AI8" s="28"/>
      <c r="AJ8" s="21"/>
      <c r="AK8" s="23"/>
      <c r="AL8" s="24"/>
      <c r="AM8" s="24"/>
      <c r="AN8" s="28"/>
      <c r="AO8" s="28"/>
      <c r="AP8" s="28"/>
      <c r="AQ8" s="21"/>
      <c r="AR8" s="23"/>
      <c r="AS8" s="24" t="s">
        <v>241</v>
      </c>
      <c r="AT8" s="24">
        <v>145500</v>
      </c>
      <c r="AU8" s="28"/>
      <c r="AV8" s="28"/>
      <c r="AW8" s="28"/>
    </row>
    <row r="9" spans="1:49" x14ac:dyDescent="0.2">
      <c r="A9" s="21"/>
      <c r="B9" s="23"/>
      <c r="C9" s="29"/>
      <c r="D9" s="29"/>
      <c r="E9" s="28"/>
      <c r="F9" s="28"/>
      <c r="G9" s="28"/>
      <c r="H9" s="21"/>
      <c r="I9" s="23"/>
      <c r="J9" s="24"/>
      <c r="K9" s="24"/>
      <c r="L9" s="28"/>
      <c r="M9" s="28"/>
      <c r="N9" s="28"/>
      <c r="O9" s="21"/>
      <c r="P9" s="23"/>
      <c r="Q9" s="24"/>
      <c r="R9" s="24"/>
      <c r="S9" s="28"/>
      <c r="T9" s="28"/>
      <c r="U9" s="28"/>
      <c r="V9" s="21"/>
      <c r="W9" s="23"/>
      <c r="X9" s="24"/>
      <c r="Y9" s="24"/>
      <c r="Z9" s="28"/>
      <c r="AA9" s="28"/>
      <c r="AB9" s="28"/>
      <c r="AC9" s="21"/>
      <c r="AD9" s="23"/>
      <c r="AE9" s="29"/>
      <c r="AF9" s="29"/>
      <c r="AG9" s="28"/>
      <c r="AH9" s="28"/>
      <c r="AI9" s="28"/>
      <c r="AJ9" s="21"/>
      <c r="AK9" s="23"/>
      <c r="AL9" s="29"/>
      <c r="AM9" s="29"/>
      <c r="AN9" s="28"/>
      <c r="AO9" s="28"/>
      <c r="AP9" s="28"/>
      <c r="AQ9" s="21"/>
      <c r="AR9" s="23"/>
      <c r="AS9" s="29"/>
      <c r="AT9" s="29"/>
      <c r="AU9" s="28"/>
      <c r="AV9" s="28"/>
      <c r="AW9" s="28"/>
    </row>
    <row r="10" spans="1:49" ht="13.5" thickBot="1" x14ac:dyDescent="0.25">
      <c r="A10" s="21"/>
      <c r="B10" s="30" t="s">
        <v>243</v>
      </c>
      <c r="C10" s="31" t="s">
        <v>244</v>
      </c>
      <c r="D10" s="31" t="s">
        <v>245</v>
      </c>
      <c r="E10" s="31" t="s">
        <v>246</v>
      </c>
      <c r="F10" s="31" t="s">
        <v>247</v>
      </c>
      <c r="G10" s="32" t="s">
        <v>248</v>
      </c>
      <c r="H10" s="21"/>
      <c r="I10" s="30" t="s">
        <v>243</v>
      </c>
      <c r="J10" s="31" t="s">
        <v>244</v>
      </c>
      <c r="K10" s="31" t="s">
        <v>245</v>
      </c>
      <c r="L10" s="31" t="s">
        <v>246</v>
      </c>
      <c r="M10" s="31" t="s">
        <v>247</v>
      </c>
      <c r="N10" s="32" t="s">
        <v>248</v>
      </c>
      <c r="O10" s="21"/>
      <c r="P10" s="30" t="s">
        <v>243</v>
      </c>
      <c r="Q10" s="31" t="s">
        <v>244</v>
      </c>
      <c r="R10" s="31" t="s">
        <v>245</v>
      </c>
      <c r="S10" s="31" t="s">
        <v>246</v>
      </c>
      <c r="T10" s="31" t="s">
        <v>247</v>
      </c>
      <c r="U10" s="32" t="s">
        <v>248</v>
      </c>
      <c r="V10" s="21"/>
      <c r="W10" s="30" t="s">
        <v>243</v>
      </c>
      <c r="X10" s="31" t="s">
        <v>244</v>
      </c>
      <c r="Y10" s="31" t="s">
        <v>245</v>
      </c>
      <c r="Z10" s="31" t="s">
        <v>246</v>
      </c>
      <c r="AA10" s="31" t="s">
        <v>247</v>
      </c>
      <c r="AB10" s="32" t="s">
        <v>248</v>
      </c>
      <c r="AC10" s="21"/>
      <c r="AD10" s="30" t="s">
        <v>243</v>
      </c>
      <c r="AE10" s="31" t="s">
        <v>244</v>
      </c>
      <c r="AF10" s="31" t="s">
        <v>245</v>
      </c>
      <c r="AG10" s="31" t="s">
        <v>246</v>
      </c>
      <c r="AH10" s="31" t="s">
        <v>247</v>
      </c>
      <c r="AI10" s="32" t="s">
        <v>248</v>
      </c>
      <c r="AJ10" s="21"/>
      <c r="AK10" s="30" t="s">
        <v>243</v>
      </c>
      <c r="AL10" s="31" t="s">
        <v>244</v>
      </c>
      <c r="AM10" s="31" t="s">
        <v>245</v>
      </c>
      <c r="AN10" s="31" t="s">
        <v>246</v>
      </c>
      <c r="AO10" s="31" t="s">
        <v>247</v>
      </c>
      <c r="AP10" s="32" t="s">
        <v>248</v>
      </c>
      <c r="AQ10" s="21"/>
      <c r="AR10" s="30" t="s">
        <v>243</v>
      </c>
      <c r="AS10" s="31" t="s">
        <v>244</v>
      </c>
      <c r="AT10" s="31" t="s">
        <v>245</v>
      </c>
      <c r="AU10" s="31" t="s">
        <v>246</v>
      </c>
      <c r="AV10" s="31" t="s">
        <v>247</v>
      </c>
      <c r="AW10" s="32" t="s">
        <v>248</v>
      </c>
    </row>
    <row r="11" spans="1:49" x14ac:dyDescent="0.2">
      <c r="A11" s="21">
        <v>2</v>
      </c>
      <c r="B11" s="33" t="s">
        <v>249</v>
      </c>
      <c r="C11" s="34" t="s">
        <v>250</v>
      </c>
      <c r="D11" s="35" t="s">
        <v>251</v>
      </c>
      <c r="E11" s="35">
        <v>0</v>
      </c>
      <c r="F11" s="36">
        <f t="shared" ref="F11:F31" si="0">E11/E$31</f>
        <v>0</v>
      </c>
      <c r="G11" s="36">
        <f>SUM(F11)</f>
        <v>0</v>
      </c>
      <c r="H11" s="21">
        <v>2</v>
      </c>
      <c r="I11" s="33" t="s">
        <v>249</v>
      </c>
      <c r="J11" s="34" t="s">
        <v>250</v>
      </c>
      <c r="K11" s="35" t="s">
        <v>251</v>
      </c>
      <c r="L11" s="35">
        <v>2</v>
      </c>
      <c r="M11" s="36">
        <f t="shared" ref="M11:M31" si="1">L11/L$31</f>
        <v>1.8691588785046728E-2</v>
      </c>
      <c r="N11" s="36">
        <f>SUM(M11)</f>
        <v>1.8691588785046728E-2</v>
      </c>
      <c r="O11" s="21">
        <v>2</v>
      </c>
      <c r="P11" s="33" t="s">
        <v>249</v>
      </c>
      <c r="Q11" s="34" t="s">
        <v>250</v>
      </c>
      <c r="R11" s="35" t="s">
        <v>251</v>
      </c>
      <c r="S11" s="35">
        <v>1</v>
      </c>
      <c r="T11" s="36">
        <f t="shared" ref="T11:T31" si="2">S11/S$31</f>
        <v>9.8039215686274508E-3</v>
      </c>
      <c r="U11" s="36">
        <f>SUM(T11)</f>
        <v>9.8039215686274508E-3</v>
      </c>
      <c r="V11" s="21">
        <v>2</v>
      </c>
      <c r="W11" s="33" t="s">
        <v>249</v>
      </c>
      <c r="X11" s="34" t="s">
        <v>250</v>
      </c>
      <c r="Y11" s="35" t="s">
        <v>251</v>
      </c>
      <c r="Z11" s="35">
        <v>5</v>
      </c>
      <c r="AA11" s="36">
        <f t="shared" ref="AA11:AA31" si="3">Z11/Z$31</f>
        <v>5.434782608695652E-2</v>
      </c>
      <c r="AB11" s="36">
        <f>SUM(AA11)</f>
        <v>5.434782608695652E-2</v>
      </c>
      <c r="AC11" s="21">
        <v>2</v>
      </c>
      <c r="AD11" s="33" t="s">
        <v>249</v>
      </c>
      <c r="AE11" s="34" t="s">
        <v>250</v>
      </c>
      <c r="AF11" s="35" t="s">
        <v>251</v>
      </c>
      <c r="AG11" s="35">
        <v>1</v>
      </c>
      <c r="AH11" s="36">
        <f t="shared" ref="AH11:AH31" si="4">AG11/AG$31</f>
        <v>9.0090090090090089E-3</v>
      </c>
      <c r="AI11" s="36">
        <f>SUM(AH11)</f>
        <v>9.0090090090090089E-3</v>
      </c>
      <c r="AJ11" s="21">
        <v>2</v>
      </c>
      <c r="AK11" s="33" t="s">
        <v>249</v>
      </c>
      <c r="AL11" s="34" t="s">
        <v>250</v>
      </c>
      <c r="AM11" s="35" t="s">
        <v>251</v>
      </c>
      <c r="AN11" s="35">
        <v>0</v>
      </c>
      <c r="AO11" s="36">
        <f t="shared" ref="AO11:AO31" si="5">AN11/AN$31</f>
        <v>0</v>
      </c>
      <c r="AP11" s="36">
        <f>SUM(AO11)</f>
        <v>0</v>
      </c>
      <c r="AQ11" s="21">
        <v>2</v>
      </c>
      <c r="AR11" s="33" t="s">
        <v>249</v>
      </c>
      <c r="AS11" s="34" t="s">
        <v>250</v>
      </c>
      <c r="AT11" s="35" t="s">
        <v>251</v>
      </c>
      <c r="AU11" s="35">
        <v>8</v>
      </c>
      <c r="AV11" s="36">
        <f t="shared" ref="AV11:AV31" si="6">AU11/AU$31</f>
        <v>7.476635514018691E-2</v>
      </c>
      <c r="AW11" s="36">
        <f>SUM(AV11)</f>
        <v>7.476635514018691E-2</v>
      </c>
    </row>
    <row r="12" spans="1:49" x14ac:dyDescent="0.2">
      <c r="A12" s="21">
        <v>4</v>
      </c>
      <c r="B12" s="37" t="s">
        <v>252</v>
      </c>
      <c r="C12" s="38" t="s">
        <v>253</v>
      </c>
      <c r="D12" s="39" t="s">
        <v>254</v>
      </c>
      <c r="E12" s="39">
        <v>1</v>
      </c>
      <c r="F12" s="40">
        <f t="shared" si="0"/>
        <v>9.8039215686274508E-3</v>
      </c>
      <c r="G12" s="40">
        <f>SUM(F$11:F12)</f>
        <v>9.8039215686274508E-3</v>
      </c>
      <c r="H12" s="21">
        <v>4</v>
      </c>
      <c r="I12" s="37" t="s">
        <v>252</v>
      </c>
      <c r="J12" s="38" t="s">
        <v>253</v>
      </c>
      <c r="K12" s="39" t="s">
        <v>254</v>
      </c>
      <c r="L12" s="39">
        <v>0</v>
      </c>
      <c r="M12" s="40">
        <f t="shared" si="1"/>
        <v>0</v>
      </c>
      <c r="N12" s="40">
        <f>SUM(M$11:M12)</f>
        <v>1.8691588785046728E-2</v>
      </c>
      <c r="O12" s="21">
        <v>4</v>
      </c>
      <c r="P12" s="37" t="s">
        <v>252</v>
      </c>
      <c r="Q12" s="38" t="s">
        <v>253</v>
      </c>
      <c r="R12" s="39" t="s">
        <v>254</v>
      </c>
      <c r="S12" s="39">
        <v>0</v>
      </c>
      <c r="T12" s="40">
        <f t="shared" si="2"/>
        <v>0</v>
      </c>
      <c r="U12" s="40">
        <f>SUM(T$11:T12)</f>
        <v>9.8039215686274508E-3</v>
      </c>
      <c r="V12" s="21">
        <v>4</v>
      </c>
      <c r="W12" s="37" t="s">
        <v>252</v>
      </c>
      <c r="X12" s="38" t="s">
        <v>253</v>
      </c>
      <c r="Y12" s="39" t="s">
        <v>254</v>
      </c>
      <c r="Z12" s="39">
        <v>0</v>
      </c>
      <c r="AA12" s="40">
        <f t="shared" si="3"/>
        <v>0</v>
      </c>
      <c r="AB12" s="40">
        <f>SUM(AA$11:AA12)</f>
        <v>5.434782608695652E-2</v>
      </c>
      <c r="AC12" s="21">
        <v>4</v>
      </c>
      <c r="AD12" s="37" t="s">
        <v>252</v>
      </c>
      <c r="AE12" s="38" t="s">
        <v>253</v>
      </c>
      <c r="AF12" s="39" t="s">
        <v>254</v>
      </c>
      <c r="AG12" s="39">
        <v>0</v>
      </c>
      <c r="AH12" s="40">
        <f t="shared" si="4"/>
        <v>0</v>
      </c>
      <c r="AI12" s="40">
        <f>SUM(AH$11:AH12)</f>
        <v>9.0090090090090089E-3</v>
      </c>
      <c r="AJ12" s="21">
        <v>4</v>
      </c>
      <c r="AK12" s="37" t="s">
        <v>252</v>
      </c>
      <c r="AL12" s="38" t="s">
        <v>253</v>
      </c>
      <c r="AM12" s="39" t="s">
        <v>254</v>
      </c>
      <c r="AN12" s="39">
        <v>0</v>
      </c>
      <c r="AO12" s="40">
        <f t="shared" si="5"/>
        <v>0</v>
      </c>
      <c r="AP12" s="40">
        <f>SUM(AO$11:AO12)</f>
        <v>0</v>
      </c>
      <c r="AQ12" s="21">
        <v>4</v>
      </c>
      <c r="AR12" s="37" t="s">
        <v>252</v>
      </c>
      <c r="AS12" s="38" t="s">
        <v>253</v>
      </c>
      <c r="AT12" s="39" t="s">
        <v>254</v>
      </c>
      <c r="AU12" s="39">
        <v>0</v>
      </c>
      <c r="AV12" s="40">
        <f t="shared" si="6"/>
        <v>0</v>
      </c>
      <c r="AW12" s="40">
        <f>SUM(AV$11:AV12)</f>
        <v>7.476635514018691E-2</v>
      </c>
    </row>
    <row r="13" spans="1:49" x14ac:dyDescent="0.2">
      <c r="A13" s="21">
        <v>5.7</v>
      </c>
      <c r="B13" s="37" t="s">
        <v>255</v>
      </c>
      <c r="C13" s="39" t="s">
        <v>256</v>
      </c>
      <c r="D13" s="39" t="s">
        <v>257</v>
      </c>
      <c r="E13" s="39">
        <v>0</v>
      </c>
      <c r="F13" s="40">
        <f t="shared" si="0"/>
        <v>0</v>
      </c>
      <c r="G13" s="40">
        <f>SUM(F$11:F13)</f>
        <v>9.8039215686274508E-3</v>
      </c>
      <c r="H13" s="21">
        <v>5.7</v>
      </c>
      <c r="I13" s="37" t="s">
        <v>255</v>
      </c>
      <c r="J13" s="39" t="s">
        <v>256</v>
      </c>
      <c r="K13" s="39" t="s">
        <v>257</v>
      </c>
      <c r="L13" s="39">
        <v>2</v>
      </c>
      <c r="M13" s="40">
        <f t="shared" si="1"/>
        <v>1.8691588785046728E-2</v>
      </c>
      <c r="N13" s="40">
        <f>SUM(M$11:M13)</f>
        <v>3.7383177570093455E-2</v>
      </c>
      <c r="O13" s="21">
        <v>5.7</v>
      </c>
      <c r="P13" s="37" t="s">
        <v>255</v>
      </c>
      <c r="Q13" s="39" t="s">
        <v>256</v>
      </c>
      <c r="R13" s="39" t="s">
        <v>257</v>
      </c>
      <c r="S13" s="39">
        <v>1</v>
      </c>
      <c r="T13" s="40">
        <f t="shared" si="2"/>
        <v>9.8039215686274508E-3</v>
      </c>
      <c r="U13" s="40">
        <f>SUM(T$11:T13)</f>
        <v>1.9607843137254902E-2</v>
      </c>
      <c r="V13" s="21">
        <v>5.7</v>
      </c>
      <c r="W13" s="37" t="s">
        <v>255</v>
      </c>
      <c r="X13" s="39" t="s">
        <v>256</v>
      </c>
      <c r="Y13" s="39" t="s">
        <v>257</v>
      </c>
      <c r="Z13" s="39">
        <v>1</v>
      </c>
      <c r="AA13" s="40">
        <f t="shared" si="3"/>
        <v>1.0869565217391304E-2</v>
      </c>
      <c r="AB13" s="40">
        <f>SUM(AA$11:AA13)</f>
        <v>6.5217391304347824E-2</v>
      </c>
      <c r="AC13" s="21">
        <v>5.7</v>
      </c>
      <c r="AD13" s="37" t="s">
        <v>255</v>
      </c>
      <c r="AE13" s="39" t="s">
        <v>256</v>
      </c>
      <c r="AF13" s="39" t="s">
        <v>257</v>
      </c>
      <c r="AG13" s="39">
        <v>1</v>
      </c>
      <c r="AH13" s="40">
        <f t="shared" si="4"/>
        <v>9.0090090090090089E-3</v>
      </c>
      <c r="AI13" s="40">
        <f>SUM(AH$11:AH13)</f>
        <v>1.8018018018018018E-2</v>
      </c>
      <c r="AJ13" s="21">
        <v>5.7</v>
      </c>
      <c r="AK13" s="37" t="s">
        <v>255</v>
      </c>
      <c r="AL13" s="39" t="s">
        <v>256</v>
      </c>
      <c r="AM13" s="39" t="s">
        <v>257</v>
      </c>
      <c r="AN13" s="39">
        <v>0</v>
      </c>
      <c r="AO13" s="40">
        <f t="shared" si="5"/>
        <v>0</v>
      </c>
      <c r="AP13" s="40">
        <f>SUM(AO$11:AO13)</f>
        <v>0</v>
      </c>
      <c r="AQ13" s="21">
        <v>5.7</v>
      </c>
      <c r="AR13" s="37" t="s">
        <v>255</v>
      </c>
      <c r="AS13" s="39" t="s">
        <v>256</v>
      </c>
      <c r="AT13" s="39" t="s">
        <v>257</v>
      </c>
      <c r="AU13" s="39">
        <v>4</v>
      </c>
      <c r="AV13" s="40">
        <f t="shared" si="6"/>
        <v>3.7383177570093455E-2</v>
      </c>
      <c r="AW13" s="40">
        <f>SUM(AV$11:AV13)</f>
        <v>0.11214953271028036</v>
      </c>
    </row>
    <row r="14" spans="1:49" x14ac:dyDescent="0.2">
      <c r="A14" s="21">
        <v>8</v>
      </c>
      <c r="B14" s="37" t="s">
        <v>255</v>
      </c>
      <c r="C14" s="39" t="s">
        <v>258</v>
      </c>
      <c r="D14" s="39" t="s">
        <v>259</v>
      </c>
      <c r="E14" s="39">
        <v>0</v>
      </c>
      <c r="F14" s="40">
        <f t="shared" si="0"/>
        <v>0</v>
      </c>
      <c r="G14" s="40">
        <f>SUM(F$11:F14)</f>
        <v>9.8039215686274508E-3</v>
      </c>
      <c r="H14" s="21">
        <v>8</v>
      </c>
      <c r="I14" s="37" t="s">
        <v>255</v>
      </c>
      <c r="J14" s="39" t="s">
        <v>258</v>
      </c>
      <c r="K14" s="39" t="s">
        <v>259</v>
      </c>
      <c r="L14" s="39">
        <v>1</v>
      </c>
      <c r="M14" s="40">
        <f t="shared" si="1"/>
        <v>9.3457943925233638E-3</v>
      </c>
      <c r="N14" s="40">
        <f>SUM(M$11:M14)</f>
        <v>4.6728971962616821E-2</v>
      </c>
      <c r="O14" s="21">
        <v>8</v>
      </c>
      <c r="P14" s="37" t="s">
        <v>255</v>
      </c>
      <c r="Q14" s="39" t="s">
        <v>258</v>
      </c>
      <c r="R14" s="39" t="s">
        <v>259</v>
      </c>
      <c r="S14" s="39">
        <v>1</v>
      </c>
      <c r="T14" s="40">
        <f t="shared" si="2"/>
        <v>9.8039215686274508E-3</v>
      </c>
      <c r="U14" s="40">
        <f>SUM(T$11:T14)</f>
        <v>2.9411764705882353E-2</v>
      </c>
      <c r="V14" s="21">
        <v>8</v>
      </c>
      <c r="W14" s="37" t="s">
        <v>255</v>
      </c>
      <c r="X14" s="39" t="s">
        <v>258</v>
      </c>
      <c r="Y14" s="39" t="s">
        <v>259</v>
      </c>
      <c r="Z14" s="39">
        <v>3</v>
      </c>
      <c r="AA14" s="40">
        <f t="shared" si="3"/>
        <v>3.2608695652173912E-2</v>
      </c>
      <c r="AB14" s="40">
        <f>SUM(AA$11:AA14)</f>
        <v>9.7826086956521729E-2</v>
      </c>
      <c r="AC14" s="21">
        <v>8</v>
      </c>
      <c r="AD14" s="37" t="s">
        <v>255</v>
      </c>
      <c r="AE14" s="39" t="s">
        <v>258</v>
      </c>
      <c r="AF14" s="39" t="s">
        <v>259</v>
      </c>
      <c r="AG14" s="39">
        <v>0</v>
      </c>
      <c r="AH14" s="40">
        <f t="shared" si="4"/>
        <v>0</v>
      </c>
      <c r="AI14" s="40">
        <f>SUM(AH$11:AH14)</f>
        <v>1.8018018018018018E-2</v>
      </c>
      <c r="AJ14" s="21">
        <v>8</v>
      </c>
      <c r="AK14" s="37" t="s">
        <v>255</v>
      </c>
      <c r="AL14" s="39" t="s">
        <v>258</v>
      </c>
      <c r="AM14" s="39" t="s">
        <v>259</v>
      </c>
      <c r="AN14" s="39">
        <v>0</v>
      </c>
      <c r="AO14" s="40">
        <f t="shared" si="5"/>
        <v>0</v>
      </c>
      <c r="AP14" s="40">
        <f>SUM(AO$11:AO14)</f>
        <v>0</v>
      </c>
      <c r="AQ14" s="21">
        <v>8</v>
      </c>
      <c r="AR14" s="37" t="s">
        <v>255</v>
      </c>
      <c r="AS14" s="39" t="s">
        <v>258</v>
      </c>
      <c r="AT14" s="39" t="s">
        <v>259</v>
      </c>
      <c r="AU14" s="39">
        <v>2</v>
      </c>
      <c r="AV14" s="40">
        <f t="shared" si="6"/>
        <v>1.8691588785046728E-2</v>
      </c>
      <c r="AW14" s="40">
        <f>SUM(AV$11:AV14)</f>
        <v>0.13084112149532709</v>
      </c>
    </row>
    <row r="15" spans="1:49" x14ac:dyDescent="0.2">
      <c r="A15" s="23">
        <v>11.3</v>
      </c>
      <c r="B15" s="37" t="s">
        <v>260</v>
      </c>
      <c r="C15" s="39" t="s">
        <v>261</v>
      </c>
      <c r="D15" s="39" t="s">
        <v>262</v>
      </c>
      <c r="E15" s="39">
        <v>0</v>
      </c>
      <c r="F15" s="40">
        <f t="shared" si="0"/>
        <v>0</v>
      </c>
      <c r="G15" s="40">
        <f>SUM(F$11:F15)</f>
        <v>9.8039215686274508E-3</v>
      </c>
      <c r="H15" s="23">
        <v>11.3</v>
      </c>
      <c r="I15" s="37" t="s">
        <v>260</v>
      </c>
      <c r="J15" s="39" t="s">
        <v>261</v>
      </c>
      <c r="K15" s="39" t="s">
        <v>262</v>
      </c>
      <c r="L15" s="39">
        <v>1</v>
      </c>
      <c r="M15" s="40">
        <f t="shared" si="1"/>
        <v>9.3457943925233638E-3</v>
      </c>
      <c r="N15" s="40">
        <f>SUM(M$11:M15)</f>
        <v>5.6074766355140186E-2</v>
      </c>
      <c r="O15" s="23">
        <v>11.3</v>
      </c>
      <c r="P15" s="37" t="s">
        <v>260</v>
      </c>
      <c r="Q15" s="39" t="s">
        <v>261</v>
      </c>
      <c r="R15" s="39" t="s">
        <v>262</v>
      </c>
      <c r="S15" s="39">
        <v>0</v>
      </c>
      <c r="T15" s="40">
        <f t="shared" si="2"/>
        <v>0</v>
      </c>
      <c r="U15" s="40">
        <f>SUM(T$11:T15)</f>
        <v>2.9411764705882353E-2</v>
      </c>
      <c r="V15" s="23">
        <v>11.3</v>
      </c>
      <c r="W15" s="37" t="s">
        <v>260</v>
      </c>
      <c r="X15" s="39" t="s">
        <v>261</v>
      </c>
      <c r="Y15" s="39" t="s">
        <v>262</v>
      </c>
      <c r="Z15" s="39">
        <v>1</v>
      </c>
      <c r="AA15" s="40">
        <f t="shared" si="3"/>
        <v>1.0869565217391304E-2</v>
      </c>
      <c r="AB15" s="40">
        <f>SUM(AA$11:AA15)</f>
        <v>0.10869565217391303</v>
      </c>
      <c r="AC15" s="23">
        <v>11.3</v>
      </c>
      <c r="AD15" s="37" t="s">
        <v>260</v>
      </c>
      <c r="AE15" s="39" t="s">
        <v>261</v>
      </c>
      <c r="AF15" s="39" t="s">
        <v>262</v>
      </c>
      <c r="AG15" s="39">
        <v>0</v>
      </c>
      <c r="AH15" s="40">
        <f t="shared" si="4"/>
        <v>0</v>
      </c>
      <c r="AI15" s="40">
        <f>SUM(AH$11:AH15)</f>
        <v>1.8018018018018018E-2</v>
      </c>
      <c r="AJ15" s="23">
        <v>11.3</v>
      </c>
      <c r="AK15" s="37" t="s">
        <v>260</v>
      </c>
      <c r="AL15" s="39" t="s">
        <v>261</v>
      </c>
      <c r="AM15" s="39" t="s">
        <v>262</v>
      </c>
      <c r="AN15" s="39">
        <v>0</v>
      </c>
      <c r="AO15" s="40">
        <f t="shared" si="5"/>
        <v>0</v>
      </c>
      <c r="AP15" s="40">
        <f>SUM(AO$11:AO15)</f>
        <v>0</v>
      </c>
      <c r="AQ15" s="23">
        <v>11.3</v>
      </c>
      <c r="AR15" s="37" t="s">
        <v>260</v>
      </c>
      <c r="AS15" s="39" t="s">
        <v>261</v>
      </c>
      <c r="AT15" s="39" t="s">
        <v>262</v>
      </c>
      <c r="AU15" s="39">
        <v>1</v>
      </c>
      <c r="AV15" s="40">
        <f t="shared" si="6"/>
        <v>9.3457943925233638E-3</v>
      </c>
      <c r="AW15" s="40">
        <f>SUM(AV$11:AV15)</f>
        <v>0.14018691588785046</v>
      </c>
    </row>
    <row r="16" spans="1:49" x14ac:dyDescent="0.2">
      <c r="A16" s="23">
        <v>16</v>
      </c>
      <c r="B16" s="37" t="s">
        <v>260</v>
      </c>
      <c r="C16" s="39" t="s">
        <v>263</v>
      </c>
      <c r="D16" s="39" t="s">
        <v>264</v>
      </c>
      <c r="E16" s="39">
        <v>0</v>
      </c>
      <c r="F16" s="40">
        <f t="shared" si="0"/>
        <v>0</v>
      </c>
      <c r="G16" s="40">
        <f>SUM(F$11:F16)</f>
        <v>9.8039215686274508E-3</v>
      </c>
      <c r="H16" s="23">
        <v>16</v>
      </c>
      <c r="I16" s="37" t="s">
        <v>260</v>
      </c>
      <c r="J16" s="39" t="s">
        <v>263</v>
      </c>
      <c r="K16" s="39" t="s">
        <v>264</v>
      </c>
      <c r="L16" s="39">
        <v>4</v>
      </c>
      <c r="M16" s="40">
        <f t="shared" si="1"/>
        <v>3.7383177570093455E-2</v>
      </c>
      <c r="N16" s="40">
        <f>SUM(M$11:M16)</f>
        <v>9.3457943925233641E-2</v>
      </c>
      <c r="O16" s="23">
        <v>16</v>
      </c>
      <c r="P16" s="37" t="s">
        <v>260</v>
      </c>
      <c r="Q16" s="39" t="s">
        <v>263</v>
      </c>
      <c r="R16" s="39" t="s">
        <v>264</v>
      </c>
      <c r="S16" s="39">
        <v>0</v>
      </c>
      <c r="T16" s="40">
        <f t="shared" si="2"/>
        <v>0</v>
      </c>
      <c r="U16" s="40">
        <f>SUM(T$11:T16)</f>
        <v>2.9411764705882353E-2</v>
      </c>
      <c r="V16" s="23">
        <v>16</v>
      </c>
      <c r="W16" s="37" t="s">
        <v>260</v>
      </c>
      <c r="X16" s="39" t="s">
        <v>263</v>
      </c>
      <c r="Y16" s="39" t="s">
        <v>264</v>
      </c>
      <c r="Z16" s="39">
        <v>2</v>
      </c>
      <c r="AA16" s="40">
        <f t="shared" si="3"/>
        <v>2.1739130434782608E-2</v>
      </c>
      <c r="AB16" s="40">
        <f>SUM(AA$11:AA16)</f>
        <v>0.13043478260869562</v>
      </c>
      <c r="AC16" s="23">
        <v>16</v>
      </c>
      <c r="AD16" s="37" t="s">
        <v>260</v>
      </c>
      <c r="AE16" s="39" t="s">
        <v>263</v>
      </c>
      <c r="AF16" s="39" t="s">
        <v>264</v>
      </c>
      <c r="AG16" s="39">
        <v>0</v>
      </c>
      <c r="AH16" s="40">
        <f t="shared" si="4"/>
        <v>0</v>
      </c>
      <c r="AI16" s="40">
        <f>SUM(AH$11:AH16)</f>
        <v>1.8018018018018018E-2</v>
      </c>
      <c r="AJ16" s="23">
        <v>16</v>
      </c>
      <c r="AK16" s="37" t="s">
        <v>260</v>
      </c>
      <c r="AL16" s="39" t="s">
        <v>263</v>
      </c>
      <c r="AM16" s="39" t="s">
        <v>264</v>
      </c>
      <c r="AN16" s="39">
        <v>2</v>
      </c>
      <c r="AO16" s="40">
        <f t="shared" si="5"/>
        <v>0.02</v>
      </c>
      <c r="AP16" s="40">
        <f>SUM(AO$11:AO16)</f>
        <v>0.02</v>
      </c>
      <c r="AQ16" s="23">
        <v>16</v>
      </c>
      <c r="AR16" s="37" t="s">
        <v>260</v>
      </c>
      <c r="AS16" s="39" t="s">
        <v>263</v>
      </c>
      <c r="AT16" s="39" t="s">
        <v>264</v>
      </c>
      <c r="AU16" s="39">
        <v>0</v>
      </c>
      <c r="AV16" s="40">
        <f t="shared" si="6"/>
        <v>0</v>
      </c>
      <c r="AW16" s="40">
        <f>SUM(AV$11:AV16)</f>
        <v>0.14018691588785046</v>
      </c>
    </row>
    <row r="17" spans="1:49" x14ac:dyDescent="0.2">
      <c r="A17" s="23">
        <v>22.6</v>
      </c>
      <c r="B17" s="37" t="s">
        <v>265</v>
      </c>
      <c r="C17" s="39" t="s">
        <v>266</v>
      </c>
      <c r="D17" s="39" t="s">
        <v>267</v>
      </c>
      <c r="E17" s="39">
        <v>0</v>
      </c>
      <c r="F17" s="40">
        <f t="shared" si="0"/>
        <v>0</v>
      </c>
      <c r="G17" s="40">
        <f>SUM(F$11:F17)</f>
        <v>9.8039215686274508E-3</v>
      </c>
      <c r="H17" s="23">
        <v>22.6</v>
      </c>
      <c r="I17" s="37" t="s">
        <v>265</v>
      </c>
      <c r="J17" s="39" t="s">
        <v>266</v>
      </c>
      <c r="K17" s="39" t="s">
        <v>267</v>
      </c>
      <c r="L17" s="39">
        <v>0</v>
      </c>
      <c r="M17" s="40">
        <f t="shared" si="1"/>
        <v>0</v>
      </c>
      <c r="N17" s="40">
        <f>SUM(M$11:M17)</f>
        <v>9.3457943925233641E-2</v>
      </c>
      <c r="O17" s="23">
        <v>22.6</v>
      </c>
      <c r="P17" s="37" t="s">
        <v>265</v>
      </c>
      <c r="Q17" s="39" t="s">
        <v>266</v>
      </c>
      <c r="R17" s="39" t="s">
        <v>267</v>
      </c>
      <c r="S17" s="39">
        <v>1</v>
      </c>
      <c r="T17" s="40">
        <f t="shared" si="2"/>
        <v>9.8039215686274508E-3</v>
      </c>
      <c r="U17" s="40">
        <f>SUM(T$11:T17)</f>
        <v>3.9215686274509803E-2</v>
      </c>
      <c r="V17" s="23">
        <v>22.6</v>
      </c>
      <c r="W17" s="37" t="s">
        <v>265</v>
      </c>
      <c r="X17" s="39" t="s">
        <v>266</v>
      </c>
      <c r="Y17" s="39" t="s">
        <v>267</v>
      </c>
      <c r="Z17" s="39">
        <v>2</v>
      </c>
      <c r="AA17" s="40">
        <f t="shared" si="3"/>
        <v>2.1739130434782608E-2</v>
      </c>
      <c r="AB17" s="40">
        <f>SUM(AA$11:AA17)</f>
        <v>0.15217391304347822</v>
      </c>
      <c r="AC17" s="23">
        <v>22.6</v>
      </c>
      <c r="AD17" s="37" t="s">
        <v>265</v>
      </c>
      <c r="AE17" s="39" t="s">
        <v>266</v>
      </c>
      <c r="AF17" s="39" t="s">
        <v>267</v>
      </c>
      <c r="AG17" s="39">
        <v>2</v>
      </c>
      <c r="AH17" s="40">
        <f t="shared" si="4"/>
        <v>1.8018018018018018E-2</v>
      </c>
      <c r="AI17" s="40">
        <f>SUM(AH$11:AH17)</f>
        <v>3.6036036036036036E-2</v>
      </c>
      <c r="AJ17" s="23">
        <v>22.6</v>
      </c>
      <c r="AK17" s="37" t="s">
        <v>265</v>
      </c>
      <c r="AL17" s="39" t="s">
        <v>266</v>
      </c>
      <c r="AM17" s="39" t="s">
        <v>267</v>
      </c>
      <c r="AN17" s="39">
        <v>0</v>
      </c>
      <c r="AO17" s="40">
        <f t="shared" si="5"/>
        <v>0</v>
      </c>
      <c r="AP17" s="40">
        <f>SUM(AO$11:AO17)</f>
        <v>0.02</v>
      </c>
      <c r="AQ17" s="23">
        <v>22.6</v>
      </c>
      <c r="AR17" s="37" t="s">
        <v>265</v>
      </c>
      <c r="AS17" s="39" t="s">
        <v>266</v>
      </c>
      <c r="AT17" s="39" t="s">
        <v>267</v>
      </c>
      <c r="AU17" s="39">
        <v>4</v>
      </c>
      <c r="AV17" s="40">
        <f t="shared" si="6"/>
        <v>3.7383177570093455E-2</v>
      </c>
      <c r="AW17" s="40">
        <f>SUM(AV$11:AV17)</f>
        <v>0.17757009345794392</v>
      </c>
    </row>
    <row r="18" spans="1:49" x14ac:dyDescent="0.2">
      <c r="A18" s="23">
        <v>32</v>
      </c>
      <c r="B18" s="37" t="s">
        <v>265</v>
      </c>
      <c r="C18" s="39" t="s">
        <v>268</v>
      </c>
      <c r="D18" s="39" t="s">
        <v>269</v>
      </c>
      <c r="E18" s="39">
        <v>3</v>
      </c>
      <c r="F18" s="40">
        <f t="shared" si="0"/>
        <v>2.9411764705882353E-2</v>
      </c>
      <c r="G18" s="40">
        <f>SUM(F$11:F18)</f>
        <v>3.9215686274509803E-2</v>
      </c>
      <c r="H18" s="23">
        <v>32</v>
      </c>
      <c r="I18" s="37" t="s">
        <v>265</v>
      </c>
      <c r="J18" s="39" t="s">
        <v>268</v>
      </c>
      <c r="K18" s="39" t="s">
        <v>269</v>
      </c>
      <c r="L18" s="39">
        <v>3</v>
      </c>
      <c r="M18" s="40">
        <f t="shared" si="1"/>
        <v>2.8037383177570093E-2</v>
      </c>
      <c r="N18" s="40">
        <f>SUM(M$11:M18)</f>
        <v>0.12149532710280374</v>
      </c>
      <c r="O18" s="23">
        <v>32</v>
      </c>
      <c r="P18" s="37" t="s">
        <v>265</v>
      </c>
      <c r="Q18" s="39" t="s">
        <v>268</v>
      </c>
      <c r="R18" s="39" t="s">
        <v>269</v>
      </c>
      <c r="S18" s="39">
        <v>1</v>
      </c>
      <c r="T18" s="40">
        <f t="shared" si="2"/>
        <v>9.8039215686274508E-3</v>
      </c>
      <c r="U18" s="40">
        <f>SUM(T$11:T18)</f>
        <v>4.9019607843137254E-2</v>
      </c>
      <c r="V18" s="23">
        <v>32</v>
      </c>
      <c r="W18" s="37" t="s">
        <v>265</v>
      </c>
      <c r="X18" s="39" t="s">
        <v>268</v>
      </c>
      <c r="Y18" s="39" t="s">
        <v>269</v>
      </c>
      <c r="Z18" s="39">
        <v>7</v>
      </c>
      <c r="AA18" s="40">
        <f t="shared" si="3"/>
        <v>7.6086956521739135E-2</v>
      </c>
      <c r="AB18" s="40">
        <f>SUM(AA$11:AA18)</f>
        <v>0.22826086956521735</v>
      </c>
      <c r="AC18" s="23">
        <v>32</v>
      </c>
      <c r="AD18" s="37" t="s">
        <v>265</v>
      </c>
      <c r="AE18" s="39" t="s">
        <v>268</v>
      </c>
      <c r="AF18" s="39" t="s">
        <v>269</v>
      </c>
      <c r="AG18" s="39">
        <v>7</v>
      </c>
      <c r="AH18" s="40">
        <f t="shared" si="4"/>
        <v>6.3063063063063057E-2</v>
      </c>
      <c r="AI18" s="40">
        <f>SUM(AH$11:AH18)</f>
        <v>9.9099099099099086E-2</v>
      </c>
      <c r="AJ18" s="23">
        <v>32</v>
      </c>
      <c r="AK18" s="37" t="s">
        <v>265</v>
      </c>
      <c r="AL18" s="39" t="s">
        <v>268</v>
      </c>
      <c r="AM18" s="39" t="s">
        <v>269</v>
      </c>
      <c r="AN18" s="39">
        <v>5</v>
      </c>
      <c r="AO18" s="40">
        <f t="shared" si="5"/>
        <v>0.05</v>
      </c>
      <c r="AP18" s="40">
        <f>SUM(AO$11:AO18)</f>
        <v>7.0000000000000007E-2</v>
      </c>
      <c r="AQ18" s="23">
        <v>32</v>
      </c>
      <c r="AR18" s="37" t="s">
        <v>265</v>
      </c>
      <c r="AS18" s="39" t="s">
        <v>268</v>
      </c>
      <c r="AT18" s="39" t="s">
        <v>269</v>
      </c>
      <c r="AU18" s="39">
        <v>4</v>
      </c>
      <c r="AV18" s="40">
        <f t="shared" si="6"/>
        <v>3.7383177570093455E-2</v>
      </c>
      <c r="AW18" s="40">
        <f>SUM(AV$11:AV18)</f>
        <v>0.21495327102803738</v>
      </c>
    </row>
    <row r="19" spans="1:49" x14ac:dyDescent="0.2">
      <c r="A19" s="23">
        <v>45</v>
      </c>
      <c r="B19" s="37" t="s">
        <v>270</v>
      </c>
      <c r="C19" s="39" t="s">
        <v>271</v>
      </c>
      <c r="D19" s="39" t="s">
        <v>272</v>
      </c>
      <c r="E19" s="39">
        <v>4</v>
      </c>
      <c r="F19" s="40">
        <f t="shared" si="0"/>
        <v>3.9215686274509803E-2</v>
      </c>
      <c r="G19" s="40">
        <f>SUM(F$11:F19)</f>
        <v>7.8431372549019607E-2</v>
      </c>
      <c r="H19" s="23">
        <v>45</v>
      </c>
      <c r="I19" s="37" t="s">
        <v>270</v>
      </c>
      <c r="J19" s="39" t="s">
        <v>271</v>
      </c>
      <c r="K19" s="39" t="s">
        <v>272</v>
      </c>
      <c r="L19" s="39">
        <v>6</v>
      </c>
      <c r="M19" s="40">
        <f t="shared" si="1"/>
        <v>5.6074766355140186E-2</v>
      </c>
      <c r="N19" s="40">
        <f>SUM(M$11:M19)</f>
        <v>0.17757009345794392</v>
      </c>
      <c r="O19" s="23">
        <v>45</v>
      </c>
      <c r="P19" s="37" t="s">
        <v>270</v>
      </c>
      <c r="Q19" s="39" t="s">
        <v>271</v>
      </c>
      <c r="R19" s="39" t="s">
        <v>272</v>
      </c>
      <c r="S19" s="39">
        <v>4</v>
      </c>
      <c r="T19" s="40">
        <f t="shared" si="2"/>
        <v>3.9215686274509803E-2</v>
      </c>
      <c r="U19" s="40">
        <f>SUM(T$11:T19)</f>
        <v>8.8235294117647051E-2</v>
      </c>
      <c r="V19" s="23">
        <v>45</v>
      </c>
      <c r="W19" s="37" t="s">
        <v>270</v>
      </c>
      <c r="X19" s="39" t="s">
        <v>271</v>
      </c>
      <c r="Y19" s="39" t="s">
        <v>272</v>
      </c>
      <c r="Z19" s="39">
        <v>3</v>
      </c>
      <c r="AA19" s="40">
        <f t="shared" si="3"/>
        <v>3.2608695652173912E-2</v>
      </c>
      <c r="AB19" s="40">
        <f>SUM(AA$11:AA19)</f>
        <v>0.26086956521739124</v>
      </c>
      <c r="AC19" s="23">
        <v>45</v>
      </c>
      <c r="AD19" s="37" t="s">
        <v>270</v>
      </c>
      <c r="AE19" s="39" t="s">
        <v>271</v>
      </c>
      <c r="AF19" s="39" t="s">
        <v>272</v>
      </c>
      <c r="AG19" s="39">
        <v>1</v>
      </c>
      <c r="AH19" s="40">
        <f t="shared" si="4"/>
        <v>9.0090090090090089E-3</v>
      </c>
      <c r="AI19" s="40">
        <f>SUM(AH$11:AH19)</f>
        <v>0.1081081081081081</v>
      </c>
      <c r="AJ19" s="23">
        <v>45</v>
      </c>
      <c r="AK19" s="37" t="s">
        <v>270</v>
      </c>
      <c r="AL19" s="39" t="s">
        <v>271</v>
      </c>
      <c r="AM19" s="39" t="s">
        <v>272</v>
      </c>
      <c r="AN19" s="39">
        <v>3</v>
      </c>
      <c r="AO19" s="40">
        <f t="shared" si="5"/>
        <v>0.03</v>
      </c>
      <c r="AP19" s="40">
        <f>SUM(AO$11:AO19)</f>
        <v>0.1</v>
      </c>
      <c r="AQ19" s="23">
        <v>45</v>
      </c>
      <c r="AR19" s="37" t="s">
        <v>270</v>
      </c>
      <c r="AS19" s="39" t="s">
        <v>271</v>
      </c>
      <c r="AT19" s="39" t="s">
        <v>272</v>
      </c>
      <c r="AU19" s="39">
        <v>5</v>
      </c>
      <c r="AV19" s="40">
        <f t="shared" si="6"/>
        <v>4.6728971962616821E-2</v>
      </c>
      <c r="AW19" s="40">
        <f>SUM(AV$11:AV19)</f>
        <v>0.26168224299065418</v>
      </c>
    </row>
    <row r="20" spans="1:49" x14ac:dyDescent="0.2">
      <c r="A20" s="23">
        <v>64</v>
      </c>
      <c r="B20" s="37" t="s">
        <v>270</v>
      </c>
      <c r="C20" s="39" t="s">
        <v>273</v>
      </c>
      <c r="D20" s="39" t="s">
        <v>274</v>
      </c>
      <c r="E20" s="39">
        <v>4</v>
      </c>
      <c r="F20" s="40">
        <f t="shared" si="0"/>
        <v>3.9215686274509803E-2</v>
      </c>
      <c r="G20" s="40">
        <f>SUM(F$11:F20)</f>
        <v>0.11764705882352941</v>
      </c>
      <c r="H20" s="23">
        <v>64</v>
      </c>
      <c r="I20" s="37" t="s">
        <v>270</v>
      </c>
      <c r="J20" s="39" t="s">
        <v>273</v>
      </c>
      <c r="K20" s="39" t="s">
        <v>274</v>
      </c>
      <c r="L20" s="39">
        <v>3</v>
      </c>
      <c r="M20" s="40">
        <f t="shared" si="1"/>
        <v>2.8037383177570093E-2</v>
      </c>
      <c r="N20" s="40">
        <f>SUM(M$11:M20)</f>
        <v>0.20560747663551401</v>
      </c>
      <c r="O20" s="23">
        <v>64</v>
      </c>
      <c r="P20" s="37" t="s">
        <v>270</v>
      </c>
      <c r="Q20" s="39" t="s">
        <v>273</v>
      </c>
      <c r="R20" s="39" t="s">
        <v>274</v>
      </c>
      <c r="S20" s="39">
        <v>4</v>
      </c>
      <c r="T20" s="40">
        <f t="shared" si="2"/>
        <v>3.9215686274509803E-2</v>
      </c>
      <c r="U20" s="40">
        <f>SUM(T$11:T20)</f>
        <v>0.12745098039215685</v>
      </c>
      <c r="V20" s="23">
        <v>64</v>
      </c>
      <c r="W20" s="37" t="s">
        <v>270</v>
      </c>
      <c r="X20" s="39" t="s">
        <v>273</v>
      </c>
      <c r="Y20" s="39" t="s">
        <v>274</v>
      </c>
      <c r="Z20" s="39">
        <v>2</v>
      </c>
      <c r="AA20" s="40">
        <f t="shared" si="3"/>
        <v>2.1739130434782608E-2</v>
      </c>
      <c r="AB20" s="40">
        <f>SUM(AA$11:AA20)</f>
        <v>0.28260869565217384</v>
      </c>
      <c r="AC20" s="23">
        <v>64</v>
      </c>
      <c r="AD20" s="37" t="s">
        <v>270</v>
      </c>
      <c r="AE20" s="39" t="s">
        <v>273</v>
      </c>
      <c r="AF20" s="39" t="s">
        <v>274</v>
      </c>
      <c r="AG20" s="39">
        <v>4</v>
      </c>
      <c r="AH20" s="40">
        <f t="shared" si="4"/>
        <v>3.6036036036036036E-2</v>
      </c>
      <c r="AI20" s="40">
        <f>SUM(AH$11:AH20)</f>
        <v>0.14414414414414414</v>
      </c>
      <c r="AJ20" s="23">
        <v>64</v>
      </c>
      <c r="AK20" s="37" t="s">
        <v>270</v>
      </c>
      <c r="AL20" s="39" t="s">
        <v>273</v>
      </c>
      <c r="AM20" s="39" t="s">
        <v>274</v>
      </c>
      <c r="AN20" s="39">
        <v>7</v>
      </c>
      <c r="AO20" s="40">
        <f t="shared" si="5"/>
        <v>7.0000000000000007E-2</v>
      </c>
      <c r="AP20" s="40">
        <f>SUM(AO$11:AO20)</f>
        <v>0.17</v>
      </c>
      <c r="AQ20" s="23">
        <v>64</v>
      </c>
      <c r="AR20" s="37" t="s">
        <v>270</v>
      </c>
      <c r="AS20" s="39" t="s">
        <v>273</v>
      </c>
      <c r="AT20" s="39" t="s">
        <v>274</v>
      </c>
      <c r="AU20" s="39">
        <v>6</v>
      </c>
      <c r="AV20" s="40">
        <f t="shared" si="6"/>
        <v>5.6074766355140186E-2</v>
      </c>
      <c r="AW20" s="40">
        <f>SUM(AV$11:AV20)</f>
        <v>0.31775700934579437</v>
      </c>
    </row>
    <row r="21" spans="1:49" x14ac:dyDescent="0.2">
      <c r="A21" s="23">
        <v>90</v>
      </c>
      <c r="B21" s="37" t="s">
        <v>275</v>
      </c>
      <c r="C21" s="39" t="s">
        <v>276</v>
      </c>
      <c r="D21" s="39" t="s">
        <v>277</v>
      </c>
      <c r="E21" s="39">
        <v>10</v>
      </c>
      <c r="F21" s="40">
        <f t="shared" si="0"/>
        <v>9.8039215686274508E-2</v>
      </c>
      <c r="G21" s="40">
        <f>SUM(F$11:F21)</f>
        <v>0.21568627450980393</v>
      </c>
      <c r="H21" s="23">
        <v>90</v>
      </c>
      <c r="I21" s="37" t="s">
        <v>275</v>
      </c>
      <c r="J21" s="39" t="s">
        <v>276</v>
      </c>
      <c r="K21" s="39" t="s">
        <v>277</v>
      </c>
      <c r="L21" s="39">
        <v>8</v>
      </c>
      <c r="M21" s="40">
        <f t="shared" si="1"/>
        <v>7.476635514018691E-2</v>
      </c>
      <c r="N21" s="40">
        <f>SUM(M$11:M21)</f>
        <v>0.28037383177570091</v>
      </c>
      <c r="O21" s="23">
        <v>90</v>
      </c>
      <c r="P21" s="37" t="s">
        <v>275</v>
      </c>
      <c r="Q21" s="39" t="s">
        <v>276</v>
      </c>
      <c r="R21" s="39" t="s">
        <v>277</v>
      </c>
      <c r="S21" s="39">
        <v>9</v>
      </c>
      <c r="T21" s="40">
        <f t="shared" si="2"/>
        <v>8.8235294117647065E-2</v>
      </c>
      <c r="U21" s="40">
        <f>SUM(T$11:T21)</f>
        <v>0.21568627450980393</v>
      </c>
      <c r="V21" s="23">
        <v>90</v>
      </c>
      <c r="W21" s="37" t="s">
        <v>275</v>
      </c>
      <c r="X21" s="39" t="s">
        <v>276</v>
      </c>
      <c r="Y21" s="39" t="s">
        <v>277</v>
      </c>
      <c r="Z21" s="39">
        <v>8</v>
      </c>
      <c r="AA21" s="40">
        <f t="shared" si="3"/>
        <v>8.6956521739130432E-2</v>
      </c>
      <c r="AB21" s="40">
        <f>SUM(AA$11:AA21)</f>
        <v>0.36956521739130427</v>
      </c>
      <c r="AC21" s="23">
        <v>90</v>
      </c>
      <c r="AD21" s="37" t="s">
        <v>275</v>
      </c>
      <c r="AE21" s="39" t="s">
        <v>276</v>
      </c>
      <c r="AF21" s="39" t="s">
        <v>277</v>
      </c>
      <c r="AG21" s="39">
        <v>11</v>
      </c>
      <c r="AH21" s="40">
        <f t="shared" si="4"/>
        <v>9.90990990990991E-2</v>
      </c>
      <c r="AI21" s="40">
        <f>SUM(AH$11:AH21)</f>
        <v>0.24324324324324326</v>
      </c>
      <c r="AJ21" s="23">
        <v>90</v>
      </c>
      <c r="AK21" s="37" t="s">
        <v>275</v>
      </c>
      <c r="AL21" s="39" t="s">
        <v>276</v>
      </c>
      <c r="AM21" s="39" t="s">
        <v>277</v>
      </c>
      <c r="AN21" s="39">
        <v>12</v>
      </c>
      <c r="AO21" s="40">
        <f t="shared" si="5"/>
        <v>0.12</v>
      </c>
      <c r="AP21" s="40">
        <f>SUM(AO$11:AO21)</f>
        <v>0.29000000000000004</v>
      </c>
      <c r="AQ21" s="23">
        <v>90</v>
      </c>
      <c r="AR21" s="37" t="s">
        <v>275</v>
      </c>
      <c r="AS21" s="39" t="s">
        <v>276</v>
      </c>
      <c r="AT21" s="39" t="s">
        <v>277</v>
      </c>
      <c r="AU21" s="39">
        <v>13</v>
      </c>
      <c r="AV21" s="40">
        <f t="shared" si="6"/>
        <v>0.12149532710280374</v>
      </c>
      <c r="AW21" s="40">
        <f>SUM(AV$11:AV21)</f>
        <v>0.43925233644859812</v>
      </c>
    </row>
    <row r="22" spans="1:49" x14ac:dyDescent="0.2">
      <c r="A22" s="23">
        <v>128</v>
      </c>
      <c r="B22" s="37" t="s">
        <v>275</v>
      </c>
      <c r="C22" s="39" t="s">
        <v>278</v>
      </c>
      <c r="D22" s="39" t="s">
        <v>279</v>
      </c>
      <c r="E22" s="39">
        <v>11</v>
      </c>
      <c r="F22" s="40">
        <f t="shared" si="0"/>
        <v>0.10784313725490197</v>
      </c>
      <c r="G22" s="40">
        <f>SUM(F$11:F22)</f>
        <v>0.3235294117647059</v>
      </c>
      <c r="H22" s="23">
        <v>128</v>
      </c>
      <c r="I22" s="37" t="s">
        <v>275</v>
      </c>
      <c r="J22" s="39" t="s">
        <v>278</v>
      </c>
      <c r="K22" s="39" t="s">
        <v>279</v>
      </c>
      <c r="L22" s="39">
        <v>6</v>
      </c>
      <c r="M22" s="40">
        <f t="shared" si="1"/>
        <v>5.6074766355140186E-2</v>
      </c>
      <c r="N22" s="40">
        <f>SUM(M$11:M22)</f>
        <v>0.3364485981308411</v>
      </c>
      <c r="O22" s="23">
        <v>128</v>
      </c>
      <c r="P22" s="37" t="s">
        <v>275</v>
      </c>
      <c r="Q22" s="39" t="s">
        <v>278</v>
      </c>
      <c r="R22" s="39" t="s">
        <v>279</v>
      </c>
      <c r="S22" s="39">
        <v>8</v>
      </c>
      <c r="T22" s="40">
        <f t="shared" si="2"/>
        <v>7.8431372549019607E-2</v>
      </c>
      <c r="U22" s="40">
        <f>SUM(T$11:T22)</f>
        <v>0.29411764705882354</v>
      </c>
      <c r="V22" s="23">
        <v>128</v>
      </c>
      <c r="W22" s="37" t="s">
        <v>275</v>
      </c>
      <c r="X22" s="39" t="s">
        <v>278</v>
      </c>
      <c r="Y22" s="39" t="s">
        <v>279</v>
      </c>
      <c r="Z22" s="39">
        <v>11</v>
      </c>
      <c r="AA22" s="40">
        <f t="shared" si="3"/>
        <v>0.11956521739130435</v>
      </c>
      <c r="AB22" s="40">
        <f>SUM(AA$11:AA22)</f>
        <v>0.48913043478260865</v>
      </c>
      <c r="AC22" s="23">
        <v>128</v>
      </c>
      <c r="AD22" s="37" t="s">
        <v>275</v>
      </c>
      <c r="AE22" s="39" t="s">
        <v>278</v>
      </c>
      <c r="AF22" s="39" t="s">
        <v>279</v>
      </c>
      <c r="AG22" s="39">
        <v>20</v>
      </c>
      <c r="AH22" s="40">
        <f t="shared" si="4"/>
        <v>0.18018018018018017</v>
      </c>
      <c r="AI22" s="40">
        <f>SUM(AH$11:AH22)</f>
        <v>0.42342342342342343</v>
      </c>
      <c r="AJ22" s="23">
        <v>128</v>
      </c>
      <c r="AK22" s="37" t="s">
        <v>275</v>
      </c>
      <c r="AL22" s="39" t="s">
        <v>278</v>
      </c>
      <c r="AM22" s="39" t="s">
        <v>279</v>
      </c>
      <c r="AN22" s="39">
        <v>21</v>
      </c>
      <c r="AO22" s="40">
        <f t="shared" si="5"/>
        <v>0.21</v>
      </c>
      <c r="AP22" s="40">
        <f>SUM(AO$11:AO22)</f>
        <v>0.5</v>
      </c>
      <c r="AQ22" s="23">
        <v>128</v>
      </c>
      <c r="AR22" s="37" t="s">
        <v>275</v>
      </c>
      <c r="AS22" s="39" t="s">
        <v>278</v>
      </c>
      <c r="AT22" s="39" t="s">
        <v>279</v>
      </c>
      <c r="AU22" s="39">
        <v>25</v>
      </c>
      <c r="AV22" s="40">
        <f t="shared" si="6"/>
        <v>0.23364485981308411</v>
      </c>
      <c r="AW22" s="40">
        <f>SUM(AV$11:AV22)</f>
        <v>0.67289719626168221</v>
      </c>
    </row>
    <row r="23" spans="1:49" x14ac:dyDescent="0.2">
      <c r="A23" s="23">
        <v>180</v>
      </c>
      <c r="B23" s="37" t="s">
        <v>280</v>
      </c>
      <c r="C23" s="39" t="s">
        <v>281</v>
      </c>
      <c r="D23" s="39" t="s">
        <v>282</v>
      </c>
      <c r="E23" s="39">
        <v>31</v>
      </c>
      <c r="F23" s="40">
        <f t="shared" si="0"/>
        <v>0.30392156862745096</v>
      </c>
      <c r="G23" s="40">
        <f>SUM(F$11:F23)</f>
        <v>0.62745098039215685</v>
      </c>
      <c r="H23" s="23">
        <v>180</v>
      </c>
      <c r="I23" s="37" t="s">
        <v>280</v>
      </c>
      <c r="J23" s="39" t="s">
        <v>281</v>
      </c>
      <c r="K23" s="39" t="s">
        <v>282</v>
      </c>
      <c r="L23" s="39">
        <v>13</v>
      </c>
      <c r="M23" s="40">
        <f t="shared" si="1"/>
        <v>0.12149532710280374</v>
      </c>
      <c r="N23" s="40">
        <f>SUM(M$11:M23)</f>
        <v>0.45794392523364486</v>
      </c>
      <c r="O23" s="23">
        <v>180</v>
      </c>
      <c r="P23" s="37" t="s">
        <v>280</v>
      </c>
      <c r="Q23" s="39" t="s">
        <v>281</v>
      </c>
      <c r="R23" s="39" t="s">
        <v>282</v>
      </c>
      <c r="S23" s="39">
        <v>27</v>
      </c>
      <c r="T23" s="40">
        <f t="shared" si="2"/>
        <v>0.26470588235294118</v>
      </c>
      <c r="U23" s="40">
        <f>SUM(T$11:T23)</f>
        <v>0.55882352941176472</v>
      </c>
      <c r="V23" s="23">
        <v>180</v>
      </c>
      <c r="W23" s="37" t="s">
        <v>280</v>
      </c>
      <c r="X23" s="39" t="s">
        <v>281</v>
      </c>
      <c r="Y23" s="39" t="s">
        <v>282</v>
      </c>
      <c r="Z23" s="39">
        <v>15</v>
      </c>
      <c r="AA23" s="40">
        <f t="shared" si="3"/>
        <v>0.16304347826086957</v>
      </c>
      <c r="AB23" s="40">
        <f>SUM(AA$11:AA23)</f>
        <v>0.65217391304347827</v>
      </c>
      <c r="AC23" s="23">
        <v>180</v>
      </c>
      <c r="AD23" s="37" t="s">
        <v>280</v>
      </c>
      <c r="AE23" s="39" t="s">
        <v>281</v>
      </c>
      <c r="AF23" s="39" t="s">
        <v>282</v>
      </c>
      <c r="AG23" s="39">
        <v>21</v>
      </c>
      <c r="AH23" s="40">
        <f t="shared" si="4"/>
        <v>0.1891891891891892</v>
      </c>
      <c r="AI23" s="40">
        <f>SUM(AH$11:AH23)</f>
        <v>0.61261261261261257</v>
      </c>
      <c r="AJ23" s="23">
        <v>180</v>
      </c>
      <c r="AK23" s="37" t="s">
        <v>280</v>
      </c>
      <c r="AL23" s="39" t="s">
        <v>281</v>
      </c>
      <c r="AM23" s="39" t="s">
        <v>282</v>
      </c>
      <c r="AN23" s="39">
        <v>30</v>
      </c>
      <c r="AO23" s="40">
        <f t="shared" si="5"/>
        <v>0.3</v>
      </c>
      <c r="AP23" s="40">
        <f>SUM(AO$11:AO23)</f>
        <v>0.8</v>
      </c>
      <c r="AQ23" s="23">
        <v>180</v>
      </c>
      <c r="AR23" s="37" t="s">
        <v>280</v>
      </c>
      <c r="AS23" s="39" t="s">
        <v>281</v>
      </c>
      <c r="AT23" s="39" t="s">
        <v>282</v>
      </c>
      <c r="AU23" s="39">
        <v>28</v>
      </c>
      <c r="AV23" s="40">
        <f t="shared" si="6"/>
        <v>0.26168224299065418</v>
      </c>
      <c r="AW23" s="40">
        <f>SUM(AV$11:AV23)</f>
        <v>0.93457943925233633</v>
      </c>
    </row>
    <row r="24" spans="1:49" x14ac:dyDescent="0.2">
      <c r="A24" s="23">
        <v>256</v>
      </c>
      <c r="B24" s="37" t="s">
        <v>280</v>
      </c>
      <c r="C24" s="39" t="s">
        <v>283</v>
      </c>
      <c r="D24" s="39" t="s">
        <v>284</v>
      </c>
      <c r="E24" s="39">
        <v>21</v>
      </c>
      <c r="F24" s="40">
        <f t="shared" si="0"/>
        <v>0.20588235294117646</v>
      </c>
      <c r="G24" s="40">
        <f>SUM(F$11:F24)</f>
        <v>0.83333333333333326</v>
      </c>
      <c r="H24" s="23">
        <v>256</v>
      </c>
      <c r="I24" s="37" t="s">
        <v>280</v>
      </c>
      <c r="J24" s="39" t="s">
        <v>283</v>
      </c>
      <c r="K24" s="39" t="s">
        <v>284</v>
      </c>
      <c r="L24" s="39">
        <v>20</v>
      </c>
      <c r="M24" s="40">
        <f t="shared" si="1"/>
        <v>0.18691588785046728</v>
      </c>
      <c r="N24" s="40">
        <f>SUM(M$11:M24)</f>
        <v>0.64485981308411211</v>
      </c>
      <c r="O24" s="23">
        <v>256</v>
      </c>
      <c r="P24" s="37" t="s">
        <v>280</v>
      </c>
      <c r="Q24" s="39" t="s">
        <v>283</v>
      </c>
      <c r="R24" s="39" t="s">
        <v>284</v>
      </c>
      <c r="S24" s="39">
        <v>22</v>
      </c>
      <c r="T24" s="40">
        <f t="shared" si="2"/>
        <v>0.21568627450980393</v>
      </c>
      <c r="U24" s="40">
        <f>SUM(T$11:T24)</f>
        <v>0.77450980392156865</v>
      </c>
      <c r="V24" s="23">
        <v>256</v>
      </c>
      <c r="W24" s="37" t="s">
        <v>280</v>
      </c>
      <c r="X24" s="39" t="s">
        <v>283</v>
      </c>
      <c r="Y24" s="39" t="s">
        <v>284</v>
      </c>
      <c r="Z24" s="39">
        <v>12</v>
      </c>
      <c r="AA24" s="40">
        <f t="shared" si="3"/>
        <v>0.13043478260869565</v>
      </c>
      <c r="AB24" s="40">
        <f>SUM(AA$11:AA24)</f>
        <v>0.78260869565217395</v>
      </c>
      <c r="AC24" s="23">
        <v>256</v>
      </c>
      <c r="AD24" s="37" t="s">
        <v>280</v>
      </c>
      <c r="AE24" s="39" t="s">
        <v>283</v>
      </c>
      <c r="AF24" s="39" t="s">
        <v>284</v>
      </c>
      <c r="AG24" s="39">
        <v>29</v>
      </c>
      <c r="AH24" s="40">
        <f t="shared" si="4"/>
        <v>0.26126126126126126</v>
      </c>
      <c r="AI24" s="40">
        <f>SUM(AH$11:AH24)</f>
        <v>0.87387387387387383</v>
      </c>
      <c r="AJ24" s="23">
        <v>256</v>
      </c>
      <c r="AK24" s="37" t="s">
        <v>280</v>
      </c>
      <c r="AL24" s="39" t="s">
        <v>283</v>
      </c>
      <c r="AM24" s="39" t="s">
        <v>284</v>
      </c>
      <c r="AN24" s="39">
        <v>15</v>
      </c>
      <c r="AO24" s="40">
        <f t="shared" si="5"/>
        <v>0.15</v>
      </c>
      <c r="AP24" s="40">
        <f>SUM(AO$11:AO24)</f>
        <v>0.95000000000000007</v>
      </c>
      <c r="AQ24" s="23">
        <v>256</v>
      </c>
      <c r="AR24" s="37" t="s">
        <v>280</v>
      </c>
      <c r="AS24" s="39" t="s">
        <v>283</v>
      </c>
      <c r="AT24" s="39" t="s">
        <v>284</v>
      </c>
      <c r="AU24" s="39">
        <v>7</v>
      </c>
      <c r="AV24" s="40">
        <f t="shared" si="6"/>
        <v>6.5420560747663545E-2</v>
      </c>
      <c r="AW24" s="40">
        <f>SUM(AV$11:AV24)</f>
        <v>0.99999999999999989</v>
      </c>
    </row>
    <row r="25" spans="1:49" x14ac:dyDescent="0.2">
      <c r="A25" s="23">
        <v>362</v>
      </c>
      <c r="B25" s="37" t="s">
        <v>285</v>
      </c>
      <c r="C25" s="39" t="s">
        <v>286</v>
      </c>
      <c r="D25" s="39" t="s">
        <v>287</v>
      </c>
      <c r="E25" s="39">
        <v>8</v>
      </c>
      <c r="F25" s="40">
        <f t="shared" si="0"/>
        <v>7.8431372549019607E-2</v>
      </c>
      <c r="G25" s="40">
        <f>SUM(F$11:F25)</f>
        <v>0.91176470588235281</v>
      </c>
      <c r="H25" s="23">
        <v>362</v>
      </c>
      <c r="I25" s="37" t="s">
        <v>285</v>
      </c>
      <c r="J25" s="39" t="s">
        <v>286</v>
      </c>
      <c r="K25" s="39" t="s">
        <v>287</v>
      </c>
      <c r="L25" s="39">
        <v>10</v>
      </c>
      <c r="M25" s="40">
        <f t="shared" si="1"/>
        <v>9.3457943925233641E-2</v>
      </c>
      <c r="N25" s="40">
        <f>SUM(M$11:M25)</f>
        <v>0.73831775700934577</v>
      </c>
      <c r="O25" s="23">
        <v>362</v>
      </c>
      <c r="P25" s="37" t="s">
        <v>285</v>
      </c>
      <c r="Q25" s="39" t="s">
        <v>286</v>
      </c>
      <c r="R25" s="39" t="s">
        <v>287</v>
      </c>
      <c r="S25" s="39">
        <v>14</v>
      </c>
      <c r="T25" s="40">
        <f t="shared" si="2"/>
        <v>0.13725490196078433</v>
      </c>
      <c r="U25" s="40">
        <f>SUM(T$11:T25)</f>
        <v>0.91176470588235303</v>
      </c>
      <c r="V25" s="23">
        <v>362</v>
      </c>
      <c r="W25" s="37" t="s">
        <v>285</v>
      </c>
      <c r="X25" s="39" t="s">
        <v>286</v>
      </c>
      <c r="Y25" s="39" t="s">
        <v>287</v>
      </c>
      <c r="Z25" s="39">
        <v>11</v>
      </c>
      <c r="AA25" s="40">
        <f t="shared" si="3"/>
        <v>0.11956521739130435</v>
      </c>
      <c r="AB25" s="40">
        <f>SUM(AA$11:AA25)</f>
        <v>0.90217391304347827</v>
      </c>
      <c r="AC25" s="23">
        <v>362</v>
      </c>
      <c r="AD25" s="37" t="s">
        <v>285</v>
      </c>
      <c r="AE25" s="39" t="s">
        <v>286</v>
      </c>
      <c r="AF25" s="39" t="s">
        <v>287</v>
      </c>
      <c r="AG25" s="39">
        <v>8</v>
      </c>
      <c r="AH25" s="40">
        <f t="shared" si="4"/>
        <v>7.2072072072072071E-2</v>
      </c>
      <c r="AI25" s="40">
        <f>SUM(AH$11:AH25)</f>
        <v>0.94594594594594594</v>
      </c>
      <c r="AJ25" s="23">
        <v>362</v>
      </c>
      <c r="AK25" s="37" t="s">
        <v>285</v>
      </c>
      <c r="AL25" s="39" t="s">
        <v>286</v>
      </c>
      <c r="AM25" s="39" t="s">
        <v>287</v>
      </c>
      <c r="AN25" s="39">
        <v>3</v>
      </c>
      <c r="AO25" s="40">
        <f t="shared" si="5"/>
        <v>0.03</v>
      </c>
      <c r="AP25" s="40">
        <f>SUM(AO$11:AO25)</f>
        <v>0.98000000000000009</v>
      </c>
      <c r="AQ25" s="23">
        <v>362</v>
      </c>
      <c r="AR25" s="37" t="s">
        <v>285</v>
      </c>
      <c r="AS25" s="39" t="s">
        <v>286</v>
      </c>
      <c r="AT25" s="39" t="s">
        <v>287</v>
      </c>
      <c r="AU25" s="39">
        <v>0</v>
      </c>
      <c r="AV25" s="40">
        <f t="shared" si="6"/>
        <v>0</v>
      </c>
      <c r="AW25" s="40">
        <f>SUM(AV$11:AV25)</f>
        <v>0.99999999999999989</v>
      </c>
    </row>
    <row r="26" spans="1:49" x14ac:dyDescent="0.2">
      <c r="A26" s="23">
        <v>512</v>
      </c>
      <c r="B26" s="37" t="s">
        <v>285</v>
      </c>
      <c r="C26" s="39" t="s">
        <v>288</v>
      </c>
      <c r="D26" s="39" t="s">
        <v>289</v>
      </c>
      <c r="E26" s="39">
        <v>5</v>
      </c>
      <c r="F26" s="40">
        <f t="shared" si="0"/>
        <v>4.9019607843137254E-2</v>
      </c>
      <c r="G26" s="40">
        <f>SUM(F$11:F26)</f>
        <v>0.96078431372549011</v>
      </c>
      <c r="H26" s="23">
        <v>512</v>
      </c>
      <c r="I26" s="37" t="s">
        <v>285</v>
      </c>
      <c r="J26" s="39" t="s">
        <v>288</v>
      </c>
      <c r="K26" s="39" t="s">
        <v>289</v>
      </c>
      <c r="L26" s="39">
        <v>5</v>
      </c>
      <c r="M26" s="40">
        <f t="shared" si="1"/>
        <v>4.6728971962616821E-2</v>
      </c>
      <c r="N26" s="40">
        <f>SUM(M$11:M26)</f>
        <v>0.78504672897196259</v>
      </c>
      <c r="O26" s="23">
        <v>512</v>
      </c>
      <c r="P26" s="37" t="s">
        <v>285</v>
      </c>
      <c r="Q26" s="39" t="s">
        <v>288</v>
      </c>
      <c r="R26" s="39" t="s">
        <v>289</v>
      </c>
      <c r="S26" s="39">
        <v>6</v>
      </c>
      <c r="T26" s="40">
        <f t="shared" si="2"/>
        <v>5.8823529411764705E-2</v>
      </c>
      <c r="U26" s="40">
        <f>SUM(T$11:T26)</f>
        <v>0.97058823529411775</v>
      </c>
      <c r="V26" s="23">
        <v>512</v>
      </c>
      <c r="W26" s="37" t="s">
        <v>285</v>
      </c>
      <c r="X26" s="39" t="s">
        <v>288</v>
      </c>
      <c r="Y26" s="39" t="s">
        <v>289</v>
      </c>
      <c r="Z26" s="39">
        <v>4</v>
      </c>
      <c r="AA26" s="40">
        <f t="shared" si="3"/>
        <v>4.3478260869565216E-2</v>
      </c>
      <c r="AB26" s="40">
        <f>SUM(AA$11:AA26)</f>
        <v>0.94565217391304346</v>
      </c>
      <c r="AC26" s="23">
        <v>512</v>
      </c>
      <c r="AD26" s="37" t="s">
        <v>285</v>
      </c>
      <c r="AE26" s="39" t="s">
        <v>288</v>
      </c>
      <c r="AF26" s="39" t="s">
        <v>289</v>
      </c>
      <c r="AG26" s="39">
        <v>5</v>
      </c>
      <c r="AH26" s="40">
        <f t="shared" si="4"/>
        <v>4.5045045045045043E-2</v>
      </c>
      <c r="AI26" s="40">
        <f>SUM(AH$11:AH26)</f>
        <v>0.99099099099099097</v>
      </c>
      <c r="AJ26" s="23">
        <v>512</v>
      </c>
      <c r="AK26" s="37" t="s">
        <v>285</v>
      </c>
      <c r="AL26" s="39" t="s">
        <v>288</v>
      </c>
      <c r="AM26" s="39" t="s">
        <v>289</v>
      </c>
      <c r="AN26" s="39">
        <v>2</v>
      </c>
      <c r="AO26" s="40">
        <f t="shared" si="5"/>
        <v>0.02</v>
      </c>
      <c r="AP26" s="40">
        <f>SUM(AO$11:AO26)</f>
        <v>1</v>
      </c>
      <c r="AQ26" s="23">
        <v>512</v>
      </c>
      <c r="AR26" s="37" t="s">
        <v>285</v>
      </c>
      <c r="AS26" s="39" t="s">
        <v>288</v>
      </c>
      <c r="AT26" s="39" t="s">
        <v>289</v>
      </c>
      <c r="AU26" s="39">
        <v>0</v>
      </c>
      <c r="AV26" s="40">
        <f t="shared" si="6"/>
        <v>0</v>
      </c>
      <c r="AW26" s="40">
        <f>SUM(AV$11:AV26)</f>
        <v>0.99999999999999989</v>
      </c>
    </row>
    <row r="27" spans="1:49" x14ac:dyDescent="0.2">
      <c r="A27" s="23">
        <v>1024</v>
      </c>
      <c r="B27" s="37" t="s">
        <v>290</v>
      </c>
      <c r="C27" s="39" t="s">
        <v>291</v>
      </c>
      <c r="D27" s="39" t="s">
        <v>292</v>
      </c>
      <c r="E27" s="39">
        <v>4</v>
      </c>
      <c r="F27" s="40">
        <f t="shared" si="0"/>
        <v>3.9215686274509803E-2</v>
      </c>
      <c r="G27" s="40">
        <f>SUM(F$11:F27)</f>
        <v>0.99999999999999989</v>
      </c>
      <c r="H27" s="23">
        <v>1024</v>
      </c>
      <c r="I27" s="37" t="s">
        <v>290</v>
      </c>
      <c r="J27" s="39" t="s">
        <v>291</v>
      </c>
      <c r="K27" s="39" t="s">
        <v>292</v>
      </c>
      <c r="L27" s="39">
        <v>6</v>
      </c>
      <c r="M27" s="40">
        <f t="shared" si="1"/>
        <v>5.6074766355140186E-2</v>
      </c>
      <c r="N27" s="40">
        <f>SUM(M$11:M27)</f>
        <v>0.84112149532710279</v>
      </c>
      <c r="O27" s="23">
        <v>1024</v>
      </c>
      <c r="P27" s="37" t="s">
        <v>290</v>
      </c>
      <c r="Q27" s="39" t="s">
        <v>291</v>
      </c>
      <c r="R27" s="39" t="s">
        <v>292</v>
      </c>
      <c r="S27" s="39">
        <v>3</v>
      </c>
      <c r="T27" s="40">
        <f t="shared" si="2"/>
        <v>2.9411764705882353E-2</v>
      </c>
      <c r="U27" s="40">
        <f>SUM(T$11:T27)</f>
        <v>1</v>
      </c>
      <c r="V27" s="23">
        <v>1024</v>
      </c>
      <c r="W27" s="37" t="s">
        <v>290</v>
      </c>
      <c r="X27" s="39" t="s">
        <v>291</v>
      </c>
      <c r="Y27" s="39" t="s">
        <v>292</v>
      </c>
      <c r="Z27" s="39">
        <v>5</v>
      </c>
      <c r="AA27" s="40">
        <f t="shared" si="3"/>
        <v>5.434782608695652E-2</v>
      </c>
      <c r="AB27" s="40">
        <f>SUM(AA$11:AA27)</f>
        <v>1</v>
      </c>
      <c r="AC27" s="23">
        <v>1024</v>
      </c>
      <c r="AD27" s="37" t="s">
        <v>290</v>
      </c>
      <c r="AE27" s="39" t="s">
        <v>291</v>
      </c>
      <c r="AF27" s="39" t="s">
        <v>292</v>
      </c>
      <c r="AG27" s="39">
        <v>1</v>
      </c>
      <c r="AH27" s="40">
        <f t="shared" si="4"/>
        <v>9.0090090090090089E-3</v>
      </c>
      <c r="AI27" s="40">
        <f>SUM(AH$11:AH27)</f>
        <v>1</v>
      </c>
      <c r="AJ27" s="23">
        <v>1024</v>
      </c>
      <c r="AK27" s="37" t="s">
        <v>290</v>
      </c>
      <c r="AL27" s="39" t="s">
        <v>291</v>
      </c>
      <c r="AM27" s="39" t="s">
        <v>292</v>
      </c>
      <c r="AN27" s="39">
        <v>0</v>
      </c>
      <c r="AO27" s="40">
        <f t="shared" si="5"/>
        <v>0</v>
      </c>
      <c r="AP27" s="40">
        <f>SUM(AO$11:AO27)</f>
        <v>1</v>
      </c>
      <c r="AQ27" s="23">
        <v>1024</v>
      </c>
      <c r="AR27" s="37" t="s">
        <v>290</v>
      </c>
      <c r="AS27" s="39" t="s">
        <v>291</v>
      </c>
      <c r="AT27" s="39" t="s">
        <v>292</v>
      </c>
      <c r="AU27" s="39">
        <v>0</v>
      </c>
      <c r="AV27" s="40">
        <f t="shared" si="6"/>
        <v>0</v>
      </c>
      <c r="AW27" s="40">
        <f>SUM(AV$11:AV27)</f>
        <v>0.99999999999999989</v>
      </c>
    </row>
    <row r="28" spans="1:49" x14ac:dyDescent="0.2">
      <c r="A28" s="23">
        <v>2048</v>
      </c>
      <c r="B28" s="37" t="s">
        <v>293</v>
      </c>
      <c r="C28" s="39" t="s">
        <v>294</v>
      </c>
      <c r="D28" s="39" t="s">
        <v>295</v>
      </c>
      <c r="E28" s="39">
        <v>0</v>
      </c>
      <c r="F28" s="40">
        <f t="shared" si="0"/>
        <v>0</v>
      </c>
      <c r="G28" s="40">
        <f>SUM(F$11:F28)</f>
        <v>0.99999999999999989</v>
      </c>
      <c r="H28" s="23">
        <v>2048</v>
      </c>
      <c r="I28" s="37" t="s">
        <v>293</v>
      </c>
      <c r="J28" s="39" t="s">
        <v>294</v>
      </c>
      <c r="K28" s="39" t="s">
        <v>295</v>
      </c>
      <c r="L28" s="39">
        <v>1</v>
      </c>
      <c r="M28" s="40">
        <f t="shared" si="1"/>
        <v>9.3457943925233638E-3</v>
      </c>
      <c r="N28" s="40">
        <f>SUM(M$11:M28)</f>
        <v>0.85046728971962615</v>
      </c>
      <c r="O28" s="23">
        <v>2048</v>
      </c>
      <c r="P28" s="37" t="s">
        <v>293</v>
      </c>
      <c r="Q28" s="39" t="s">
        <v>294</v>
      </c>
      <c r="R28" s="39" t="s">
        <v>295</v>
      </c>
      <c r="S28" s="39">
        <v>0</v>
      </c>
      <c r="T28" s="40">
        <f t="shared" si="2"/>
        <v>0</v>
      </c>
      <c r="U28" s="40">
        <f>SUM(T$11:T28)</f>
        <v>1</v>
      </c>
      <c r="V28" s="23">
        <v>2048</v>
      </c>
      <c r="W28" s="37" t="s">
        <v>293</v>
      </c>
      <c r="X28" s="39" t="s">
        <v>294</v>
      </c>
      <c r="Y28" s="39" t="s">
        <v>295</v>
      </c>
      <c r="Z28" s="39">
        <v>0</v>
      </c>
      <c r="AA28" s="40">
        <f t="shared" si="3"/>
        <v>0</v>
      </c>
      <c r="AB28" s="40">
        <f>SUM(AA$11:AA28)</f>
        <v>1</v>
      </c>
      <c r="AC28" s="23">
        <v>2048</v>
      </c>
      <c r="AD28" s="37" t="s">
        <v>293</v>
      </c>
      <c r="AE28" s="39" t="s">
        <v>294</v>
      </c>
      <c r="AF28" s="39" t="s">
        <v>295</v>
      </c>
      <c r="AG28" s="39">
        <v>0</v>
      </c>
      <c r="AH28" s="40">
        <f t="shared" si="4"/>
        <v>0</v>
      </c>
      <c r="AI28" s="40">
        <f>SUM(AH$11:AH28)</f>
        <v>1</v>
      </c>
      <c r="AJ28" s="23">
        <v>2048</v>
      </c>
      <c r="AK28" s="37" t="s">
        <v>293</v>
      </c>
      <c r="AL28" s="39" t="s">
        <v>294</v>
      </c>
      <c r="AM28" s="39" t="s">
        <v>295</v>
      </c>
      <c r="AN28" s="39">
        <v>0</v>
      </c>
      <c r="AO28" s="40">
        <f t="shared" si="5"/>
        <v>0</v>
      </c>
      <c r="AP28" s="40">
        <f>SUM(AO$11:AO28)</f>
        <v>1</v>
      </c>
      <c r="AQ28" s="23">
        <v>2048</v>
      </c>
      <c r="AR28" s="37" t="s">
        <v>293</v>
      </c>
      <c r="AS28" s="39" t="s">
        <v>294</v>
      </c>
      <c r="AT28" s="39" t="s">
        <v>295</v>
      </c>
      <c r="AU28" s="39">
        <v>0</v>
      </c>
      <c r="AV28" s="40">
        <f t="shared" si="6"/>
        <v>0</v>
      </c>
      <c r="AW28" s="40">
        <f>SUM(AV$11:AV28)</f>
        <v>0.99999999999999989</v>
      </c>
    </row>
    <row r="29" spans="1:49" x14ac:dyDescent="0.2">
      <c r="A29" s="23">
        <v>4096</v>
      </c>
      <c r="B29" s="37" t="s">
        <v>296</v>
      </c>
      <c r="C29" s="39" t="s">
        <v>297</v>
      </c>
      <c r="D29" s="39" t="s">
        <v>298</v>
      </c>
      <c r="E29" s="39">
        <v>0</v>
      </c>
      <c r="F29" s="40">
        <f t="shared" si="0"/>
        <v>0</v>
      </c>
      <c r="G29" s="40">
        <f>SUM(F$11:F29)</f>
        <v>0.99999999999999989</v>
      </c>
      <c r="H29" s="23">
        <v>4096</v>
      </c>
      <c r="I29" s="37" t="s">
        <v>296</v>
      </c>
      <c r="J29" s="39" t="s">
        <v>297</v>
      </c>
      <c r="K29" s="39" t="s">
        <v>298</v>
      </c>
      <c r="L29" s="39">
        <v>0</v>
      </c>
      <c r="M29" s="40">
        <f t="shared" si="1"/>
        <v>0</v>
      </c>
      <c r="N29" s="40">
        <f>SUM(M$11:M29)</f>
        <v>0.85046728971962615</v>
      </c>
      <c r="O29" s="23">
        <v>4096</v>
      </c>
      <c r="P29" s="37" t="s">
        <v>296</v>
      </c>
      <c r="Q29" s="39" t="s">
        <v>297</v>
      </c>
      <c r="R29" s="39" t="s">
        <v>298</v>
      </c>
      <c r="S29" s="39">
        <v>0</v>
      </c>
      <c r="T29" s="40">
        <f t="shared" si="2"/>
        <v>0</v>
      </c>
      <c r="U29" s="40">
        <f>SUM(T$11:T29)</f>
        <v>1</v>
      </c>
      <c r="V29" s="23">
        <v>4096</v>
      </c>
      <c r="W29" s="37" t="s">
        <v>296</v>
      </c>
      <c r="X29" s="39" t="s">
        <v>297</v>
      </c>
      <c r="Y29" s="39" t="s">
        <v>298</v>
      </c>
      <c r="Z29" s="39">
        <v>0</v>
      </c>
      <c r="AA29" s="40">
        <f t="shared" si="3"/>
        <v>0</v>
      </c>
      <c r="AB29" s="40">
        <f>SUM(AA$11:AA29)</f>
        <v>1</v>
      </c>
      <c r="AC29" s="23">
        <v>4096</v>
      </c>
      <c r="AD29" s="37" t="s">
        <v>296</v>
      </c>
      <c r="AE29" s="39" t="s">
        <v>297</v>
      </c>
      <c r="AF29" s="39" t="s">
        <v>298</v>
      </c>
      <c r="AG29" s="39">
        <v>0</v>
      </c>
      <c r="AH29" s="40">
        <f t="shared" si="4"/>
        <v>0</v>
      </c>
      <c r="AI29" s="40">
        <f>SUM(AH$11:AH29)</f>
        <v>1</v>
      </c>
      <c r="AJ29" s="23">
        <v>4096</v>
      </c>
      <c r="AK29" s="37" t="s">
        <v>296</v>
      </c>
      <c r="AL29" s="39" t="s">
        <v>297</v>
      </c>
      <c r="AM29" s="39" t="s">
        <v>298</v>
      </c>
      <c r="AN29" s="39">
        <v>0</v>
      </c>
      <c r="AO29" s="40">
        <f t="shared" si="5"/>
        <v>0</v>
      </c>
      <c r="AP29" s="40">
        <f>SUM(AO$11:AO29)</f>
        <v>1</v>
      </c>
      <c r="AQ29" s="23">
        <v>4096</v>
      </c>
      <c r="AR29" s="37" t="s">
        <v>296</v>
      </c>
      <c r="AS29" s="39" t="s">
        <v>297</v>
      </c>
      <c r="AT29" s="39" t="s">
        <v>298</v>
      </c>
      <c r="AU29" s="39">
        <v>0</v>
      </c>
      <c r="AV29" s="40">
        <f t="shared" si="6"/>
        <v>0</v>
      </c>
      <c r="AW29" s="40">
        <f>SUM(AV$11:AV29)</f>
        <v>0.99999999999999989</v>
      </c>
    </row>
    <row r="30" spans="1:49" x14ac:dyDescent="0.2">
      <c r="B30" s="41" t="s">
        <v>299</v>
      </c>
      <c r="C30" s="42" t="s">
        <v>299</v>
      </c>
      <c r="D30" s="42" t="s">
        <v>299</v>
      </c>
      <c r="E30" s="39"/>
      <c r="F30" s="40">
        <f t="shared" si="0"/>
        <v>0</v>
      </c>
      <c r="G30" s="40">
        <f>SUM(F$11:F30)</f>
        <v>0.99999999999999989</v>
      </c>
      <c r="I30" s="41" t="s">
        <v>299</v>
      </c>
      <c r="J30" s="42" t="s">
        <v>299</v>
      </c>
      <c r="K30" s="42" t="s">
        <v>299</v>
      </c>
      <c r="L30" s="39">
        <v>16</v>
      </c>
      <c r="M30" s="40">
        <f t="shared" si="1"/>
        <v>0.14953271028037382</v>
      </c>
      <c r="N30" s="40">
        <f>SUM(M$11:M30)</f>
        <v>1</v>
      </c>
      <c r="P30" s="41" t="s">
        <v>299</v>
      </c>
      <c r="Q30" s="42" t="s">
        <v>299</v>
      </c>
      <c r="R30" s="42" t="s">
        <v>299</v>
      </c>
      <c r="S30" s="43"/>
      <c r="T30" s="40">
        <f t="shared" si="2"/>
        <v>0</v>
      </c>
      <c r="U30" s="40">
        <f>SUM(T$11:T30)</f>
        <v>1</v>
      </c>
      <c r="W30" s="41" t="s">
        <v>299</v>
      </c>
      <c r="X30" s="42" t="s">
        <v>299</v>
      </c>
      <c r="Y30" s="42" t="s">
        <v>299</v>
      </c>
      <c r="Z30" s="43"/>
      <c r="AA30" s="40">
        <f t="shared" si="3"/>
        <v>0</v>
      </c>
      <c r="AB30" s="40">
        <f>SUM(AA$11:AA30)</f>
        <v>1</v>
      </c>
      <c r="AD30" s="41" t="s">
        <v>299</v>
      </c>
      <c r="AE30" s="42" t="s">
        <v>299</v>
      </c>
      <c r="AF30" s="42" t="s">
        <v>299</v>
      </c>
      <c r="AG30" s="39"/>
      <c r="AH30" s="40">
        <f t="shared" si="4"/>
        <v>0</v>
      </c>
      <c r="AI30" s="40">
        <f>SUM(AH$11:AH30)</f>
        <v>1</v>
      </c>
      <c r="AK30" s="41" t="s">
        <v>299</v>
      </c>
      <c r="AL30" s="42" t="s">
        <v>299</v>
      </c>
      <c r="AM30" s="42" t="s">
        <v>299</v>
      </c>
      <c r="AN30" s="39"/>
      <c r="AO30" s="40">
        <f t="shared" si="5"/>
        <v>0</v>
      </c>
      <c r="AP30" s="40">
        <f>SUM(AO$11:AO30)</f>
        <v>1</v>
      </c>
      <c r="AR30" s="41" t="s">
        <v>299</v>
      </c>
      <c r="AS30" s="42" t="s">
        <v>299</v>
      </c>
      <c r="AT30" s="42" t="s">
        <v>299</v>
      </c>
      <c r="AU30" s="39"/>
      <c r="AV30" s="40">
        <f t="shared" si="6"/>
        <v>0</v>
      </c>
      <c r="AW30" s="40">
        <f>SUM(AV$11:AV30)</f>
        <v>0.99999999999999989</v>
      </c>
    </row>
    <row r="31" spans="1:49" x14ac:dyDescent="0.2">
      <c r="C31" s="44" t="s">
        <v>25</v>
      </c>
      <c r="D31" s="44"/>
      <c r="E31" s="22">
        <f>SUM(E11:E30)</f>
        <v>102</v>
      </c>
      <c r="F31" s="45">
        <f t="shared" si="0"/>
        <v>1</v>
      </c>
      <c r="G31" s="46"/>
      <c r="J31" s="44" t="s">
        <v>25</v>
      </c>
      <c r="K31" s="44"/>
      <c r="L31" s="22">
        <f>SUM(L11:L30)</f>
        <v>107</v>
      </c>
      <c r="M31" s="45">
        <f t="shared" si="1"/>
        <v>1</v>
      </c>
      <c r="N31" s="46"/>
      <c r="Q31" s="44" t="s">
        <v>25</v>
      </c>
      <c r="R31" s="44"/>
      <c r="S31" s="22">
        <f>SUM(S11:S30)</f>
        <v>102</v>
      </c>
      <c r="T31" s="45">
        <f t="shared" si="2"/>
        <v>1</v>
      </c>
      <c r="U31" s="46"/>
      <c r="X31" s="44" t="s">
        <v>25</v>
      </c>
      <c r="Y31" s="44"/>
      <c r="Z31" s="22">
        <f>SUM(Z11:Z30)</f>
        <v>92</v>
      </c>
      <c r="AA31" s="45">
        <f t="shared" si="3"/>
        <v>1</v>
      </c>
      <c r="AB31" s="46"/>
      <c r="AE31" s="44" t="s">
        <v>25</v>
      </c>
      <c r="AF31" s="44"/>
      <c r="AG31" s="22">
        <f>SUM(AG11:AG30)</f>
        <v>111</v>
      </c>
      <c r="AH31" s="45">
        <f t="shared" si="4"/>
        <v>1</v>
      </c>
      <c r="AI31" s="46"/>
      <c r="AL31" s="44" t="s">
        <v>25</v>
      </c>
      <c r="AM31" s="44"/>
      <c r="AN31" s="22">
        <f>SUM(AN11:AN30)</f>
        <v>100</v>
      </c>
      <c r="AO31" s="45">
        <f t="shared" si="5"/>
        <v>1</v>
      </c>
      <c r="AP31" s="46"/>
      <c r="AS31" s="44" t="s">
        <v>25</v>
      </c>
      <c r="AT31" s="44"/>
      <c r="AU31" s="22">
        <f>SUM(AU11:AU30)</f>
        <v>107</v>
      </c>
      <c r="AV31" s="45">
        <f t="shared" si="6"/>
        <v>1</v>
      </c>
      <c r="AW31" s="46"/>
    </row>
    <row r="33" spans="1:49" ht="6.75" customHeight="1" x14ac:dyDescent="0.2"/>
    <row r="34" spans="1:49" ht="30.75" customHeight="1" thickBot="1" x14ac:dyDescent="0.25">
      <c r="A34" s="47"/>
      <c r="B34" s="48" t="s">
        <v>243</v>
      </c>
      <c r="C34" s="49" t="s">
        <v>300</v>
      </c>
      <c r="E34" s="50" t="s">
        <v>301</v>
      </c>
      <c r="F34" s="51" t="s">
        <v>302</v>
      </c>
      <c r="G34" s="51" t="s">
        <v>303</v>
      </c>
      <c r="I34" s="48" t="s">
        <v>243</v>
      </c>
      <c r="J34" s="49" t="s">
        <v>300</v>
      </c>
      <c r="L34" s="50" t="s">
        <v>301</v>
      </c>
      <c r="M34" s="51" t="s">
        <v>302</v>
      </c>
      <c r="N34" s="51" t="s">
        <v>303</v>
      </c>
      <c r="P34" s="48" t="s">
        <v>243</v>
      </c>
      <c r="Q34" s="49" t="s">
        <v>300</v>
      </c>
      <c r="S34" s="50" t="s">
        <v>301</v>
      </c>
      <c r="T34" s="51" t="s">
        <v>302</v>
      </c>
      <c r="U34" s="51" t="s">
        <v>303</v>
      </c>
      <c r="W34" s="48" t="s">
        <v>243</v>
      </c>
      <c r="X34" s="49" t="s">
        <v>300</v>
      </c>
      <c r="Z34" s="50" t="s">
        <v>301</v>
      </c>
      <c r="AA34" s="51" t="s">
        <v>302</v>
      </c>
      <c r="AB34" s="51" t="s">
        <v>303</v>
      </c>
      <c r="AC34" s="47"/>
      <c r="AD34" s="48" t="s">
        <v>243</v>
      </c>
      <c r="AE34" s="49" t="s">
        <v>300</v>
      </c>
      <c r="AG34" s="50" t="s">
        <v>301</v>
      </c>
      <c r="AH34" s="51" t="s">
        <v>302</v>
      </c>
      <c r="AI34" s="51" t="s">
        <v>303</v>
      </c>
      <c r="AJ34" s="47"/>
      <c r="AK34" s="48" t="s">
        <v>243</v>
      </c>
      <c r="AL34" s="49" t="s">
        <v>300</v>
      </c>
      <c r="AN34" s="50" t="s">
        <v>301</v>
      </c>
      <c r="AO34" s="51" t="s">
        <v>302</v>
      </c>
      <c r="AP34" s="51" t="s">
        <v>303</v>
      </c>
      <c r="AQ34" s="47"/>
      <c r="AR34" s="48" t="s">
        <v>243</v>
      </c>
      <c r="AS34" s="49" t="s">
        <v>300</v>
      </c>
      <c r="AU34" s="50" t="s">
        <v>301</v>
      </c>
      <c r="AV34" s="51" t="s">
        <v>302</v>
      </c>
      <c r="AW34" s="51" t="s">
        <v>303</v>
      </c>
    </row>
    <row r="35" spans="1:49" x14ac:dyDescent="0.2">
      <c r="A35" s="23">
        <v>0.05</v>
      </c>
      <c r="B35" s="52" t="s">
        <v>249</v>
      </c>
      <c r="C35" s="53">
        <f>+SUM(F11)</f>
        <v>0</v>
      </c>
      <c r="E35" s="54" t="s">
        <v>304</v>
      </c>
      <c r="F35" s="54">
        <f>+A19+(($A$35-G19)*((A19-A18)/(G19-G18)))</f>
        <v>35.575000000000003</v>
      </c>
      <c r="G35" s="55">
        <f>F35*0.03937007874</f>
        <v>1.4005905511755001</v>
      </c>
      <c r="I35" s="52" t="s">
        <v>249</v>
      </c>
      <c r="J35" s="53">
        <f>+SUM(M11)</f>
        <v>1.8691588785046728E-2</v>
      </c>
      <c r="L35" s="54" t="s">
        <v>304</v>
      </c>
      <c r="M35" s="54">
        <f>+H15+(($A$36-N15)*((H15-H14)/(N15-N14)))</f>
        <v>47.995999999999995</v>
      </c>
      <c r="N35" s="55">
        <f>M35*0.03937007874</f>
        <v>1.88960629920504</v>
      </c>
      <c r="P35" s="52" t="s">
        <v>249</v>
      </c>
      <c r="Q35" s="53">
        <f>+SUM(T11)</f>
        <v>9.8039215686274508E-3</v>
      </c>
      <c r="S35" s="54" t="s">
        <v>304</v>
      </c>
      <c r="T35" s="54">
        <f>+O19+(($A$36-U19)*((O19-O18)/(U19-U18)))</f>
        <v>68.790000000000006</v>
      </c>
      <c r="U35" s="55">
        <f>T35*0.03937007874</f>
        <v>2.7082677165246003</v>
      </c>
      <c r="W35" s="52" t="s">
        <v>249</v>
      </c>
      <c r="X35" s="56">
        <f>+SUM(AA11)</f>
        <v>5.434782608695652E-2</v>
      </c>
      <c r="Z35" s="54" t="s">
        <v>304</v>
      </c>
      <c r="AA35" s="54" t="s">
        <v>250</v>
      </c>
      <c r="AB35" s="55" t="s">
        <v>305</v>
      </c>
      <c r="AC35" s="23">
        <v>0.05</v>
      </c>
      <c r="AD35" s="52" t="s">
        <v>249</v>
      </c>
      <c r="AE35" s="53">
        <f>+SUM(AH11)</f>
        <v>9.0090090090090089E-3</v>
      </c>
      <c r="AG35" s="54" t="s">
        <v>304</v>
      </c>
      <c r="AH35" s="54">
        <f>+AC18+(($A$35-AI18)*((AC18-AC17)/(AI18-AI17)))</f>
        <v>24.681428571428576</v>
      </c>
      <c r="AI35" s="55">
        <f>AH35*0.03937007874</f>
        <v>0.97170978627282878</v>
      </c>
      <c r="AJ35" s="23">
        <v>0.05</v>
      </c>
      <c r="AK35" s="52" t="s">
        <v>249</v>
      </c>
      <c r="AL35" s="53">
        <f>+SUM(AO11)</f>
        <v>0</v>
      </c>
      <c r="AN35" s="54" t="s">
        <v>304</v>
      </c>
      <c r="AO35" s="54">
        <f>+AJ18+(($A$35-AP18)*((AJ18-AJ17)/(AP18-AP17)))</f>
        <v>28.24</v>
      </c>
      <c r="AP35" s="55">
        <f>AO35*0.03937007874</f>
        <v>1.1118110236176</v>
      </c>
      <c r="AQ35" s="23">
        <v>0.05</v>
      </c>
      <c r="AR35" s="52" t="s">
        <v>249</v>
      </c>
      <c r="AS35" s="56">
        <f>+SUM(AV11)</f>
        <v>7.476635514018691E-2</v>
      </c>
      <c r="AU35" s="54" t="s">
        <v>304</v>
      </c>
      <c r="AV35" s="54" t="s">
        <v>250</v>
      </c>
      <c r="AW35" s="55" t="s">
        <v>305</v>
      </c>
    </row>
    <row r="36" spans="1:49" x14ac:dyDescent="0.2">
      <c r="A36" s="23">
        <v>0.16</v>
      </c>
      <c r="B36" s="57" t="s">
        <v>306</v>
      </c>
      <c r="C36" s="58">
        <f>+SUM(F12:F20)</f>
        <v>0.11764705882352941</v>
      </c>
      <c r="E36" s="59" t="s">
        <v>307</v>
      </c>
      <c r="F36" s="54">
        <f>+A21+(($A$36-G21)*((A21-A20)/(G21-G20)))</f>
        <v>75.231999999999999</v>
      </c>
      <c r="G36" s="55">
        <f>F36*0.03937007874</f>
        <v>2.96188976376768</v>
      </c>
      <c r="I36" s="57" t="s">
        <v>306</v>
      </c>
      <c r="J36" s="58">
        <f>+SUM(M12:M20)</f>
        <v>0.18691588785046728</v>
      </c>
      <c r="L36" s="59" t="s">
        <v>307</v>
      </c>
      <c r="M36" s="54">
        <f>+H19+(($A$36-N19)*((H19-H18)/(N19-N18)))</f>
        <v>40.926666666666669</v>
      </c>
      <c r="N36" s="55">
        <f>M36*0.03937007874</f>
        <v>1.6112860892324001</v>
      </c>
      <c r="P36" s="57" t="s">
        <v>306</v>
      </c>
      <c r="Q36" s="58">
        <f>+SUM(T12:T20)</f>
        <v>0.11764705882352941</v>
      </c>
      <c r="S36" s="59" t="s">
        <v>307</v>
      </c>
      <c r="T36" s="54">
        <f>+O21+(($A$36-U21)*((O21-O20)/(U21-U20)))</f>
        <v>73.591111111111104</v>
      </c>
      <c r="U36" s="55">
        <f>T36*0.03937007874</f>
        <v>2.8972878390085333</v>
      </c>
      <c r="W36" s="57" t="s">
        <v>306</v>
      </c>
      <c r="X36" s="58">
        <f>+SUM(AA12:AA20)</f>
        <v>0.22826086956521741</v>
      </c>
      <c r="Z36" s="59" t="s">
        <v>307</v>
      </c>
      <c r="AA36" s="54">
        <f>+V18+(($A$36-AB18)*((V18-V17)/(AB18-AB17)))</f>
        <v>23.566857142857152</v>
      </c>
      <c r="AB36" s="55">
        <f>AA36*0.03937007874</f>
        <v>0.92782902136861756</v>
      </c>
      <c r="AC36" s="23">
        <v>0.16</v>
      </c>
      <c r="AD36" s="57" t="s">
        <v>306</v>
      </c>
      <c r="AE36" s="58">
        <f>+SUM(AH12:AH20)</f>
        <v>0.13513513513513514</v>
      </c>
      <c r="AG36" s="59" t="s">
        <v>307</v>
      </c>
      <c r="AH36" s="54">
        <f>+AC21+(($A$36-AI21)*((AC21-AC20)/(AI21-AI20)))</f>
        <v>68.16</v>
      </c>
      <c r="AI36" s="55">
        <f>AH36*0.03937007874</f>
        <v>2.6834645669184001</v>
      </c>
      <c r="AJ36" s="23">
        <v>0.16</v>
      </c>
      <c r="AK36" s="57" t="s">
        <v>306</v>
      </c>
      <c r="AL36" s="58">
        <f>+SUM(AO12:AO20)</f>
        <v>0.17</v>
      </c>
      <c r="AN36" s="59" t="s">
        <v>307</v>
      </c>
      <c r="AO36" s="54">
        <f>+AJ20+(($A$36-AP20)*((AJ20-AJ19)/(AP20-AP19)))</f>
        <v>61.285714285714285</v>
      </c>
      <c r="AP36" s="55">
        <f>AO36*0.03937007874</f>
        <v>2.4128233970657145</v>
      </c>
      <c r="AQ36" s="23">
        <v>0.16</v>
      </c>
      <c r="AR36" s="57" t="s">
        <v>306</v>
      </c>
      <c r="AS36" s="58">
        <f>+SUM(AV12:AV20)</f>
        <v>0.24299065420560748</v>
      </c>
      <c r="AU36" s="59" t="s">
        <v>307</v>
      </c>
      <c r="AV36" s="54">
        <f>+AQ17+(($A$36-AW17)*((AQ17-AQ16)/(AW17-AW16)))</f>
        <v>19.498000000000005</v>
      </c>
      <c r="AW36" s="55">
        <f>AV36*0.03937007874</f>
        <v>0.76763779527252018</v>
      </c>
    </row>
    <row r="37" spans="1:49" x14ac:dyDescent="0.2">
      <c r="A37" s="23">
        <v>0.5</v>
      </c>
      <c r="B37" s="57" t="s">
        <v>308</v>
      </c>
      <c r="C37" s="58">
        <f>+SUM(F21:F24)</f>
        <v>0.71568627450980382</v>
      </c>
      <c r="E37" s="59" t="s">
        <v>309</v>
      </c>
      <c r="F37" s="54">
        <f>+A23+(($A$37-G23)*((A23-A22)/(G23-G22)))</f>
        <v>158.19354838709677</v>
      </c>
      <c r="G37" s="60">
        <f>F37*0.03937007874</f>
        <v>6.2280924561599997</v>
      </c>
      <c r="I37" s="57" t="s">
        <v>308</v>
      </c>
      <c r="J37" s="58">
        <f>+SUM(M21:M24)</f>
        <v>0.43925233644859807</v>
      </c>
      <c r="L37" s="59" t="s">
        <v>309</v>
      </c>
      <c r="M37" s="54">
        <f>+H24+(($A$37-N24)*((H24-H23)/(N24-N23)))</f>
        <v>197.1</v>
      </c>
      <c r="N37" s="60">
        <f>M37*0.03937007874</f>
        <v>7.7598425196539997</v>
      </c>
      <c r="P37" s="57" t="s">
        <v>308</v>
      </c>
      <c r="Q37" s="58">
        <f>+SUM(T21:T24)</f>
        <v>0.6470588235294118</v>
      </c>
      <c r="S37" s="59" t="s">
        <v>309</v>
      </c>
      <c r="T37" s="54">
        <f>+O23+(($A$37-U23)*((O23-O22)/(U23-U22)))</f>
        <v>168.44444444444446</v>
      </c>
      <c r="U37" s="60">
        <f>T37*0.03937007874</f>
        <v>6.6316710410933339</v>
      </c>
      <c r="W37" s="57" t="s">
        <v>308</v>
      </c>
      <c r="X37" s="58">
        <f>+SUM(AA21:AA24)</f>
        <v>0.5</v>
      </c>
      <c r="Z37" s="59" t="s">
        <v>309</v>
      </c>
      <c r="AA37" s="54">
        <f>+V23+(($A$37-AB23)*((V23-V22)/(AB23-AB22)))</f>
        <v>131.4666666666667</v>
      </c>
      <c r="AB37" s="60">
        <f>AA37*0.03937007874</f>
        <v>5.1758530183520017</v>
      </c>
      <c r="AC37" s="23">
        <v>0.5</v>
      </c>
      <c r="AD37" s="57" t="s">
        <v>308</v>
      </c>
      <c r="AE37" s="58">
        <f>+SUM(AH21:AH24)</f>
        <v>0.72972972972972971</v>
      </c>
      <c r="AG37" s="59" t="s">
        <v>309</v>
      </c>
      <c r="AH37" s="54">
        <f>+AC23+(($A$37-AI23)*((AC23-AC22)/(AI23-AI22)))</f>
        <v>149.04761904761904</v>
      </c>
      <c r="AI37" s="60">
        <f>AH37*0.03937007874</f>
        <v>5.8680164979142857</v>
      </c>
      <c r="AJ37" s="23">
        <v>0.5</v>
      </c>
      <c r="AK37" s="57" t="s">
        <v>308</v>
      </c>
      <c r="AL37" s="58">
        <f>+SUM(AO21:AO24)</f>
        <v>0.77999999999999992</v>
      </c>
      <c r="AN37" s="59" t="s">
        <v>309</v>
      </c>
      <c r="AO37" s="54">
        <v>128</v>
      </c>
      <c r="AP37" s="60">
        <f>AO37*0.03937007874</f>
        <v>5.0393700787200002</v>
      </c>
      <c r="AQ37" s="23">
        <v>0.5</v>
      </c>
      <c r="AR37" s="57" t="s">
        <v>308</v>
      </c>
      <c r="AS37" s="58">
        <f>+SUM(AV21:AV24)</f>
        <v>0.68224299065420557</v>
      </c>
      <c r="AU37" s="59" t="s">
        <v>309</v>
      </c>
      <c r="AV37" s="54">
        <f>+AQ22+(($A$37-AW22)*((AQ22-AQ21)/(AW22-AW21)))</f>
        <v>99.88</v>
      </c>
      <c r="AW37" s="60">
        <f>AV37*0.03937007874</f>
        <v>3.9322834645512001</v>
      </c>
    </row>
    <row r="38" spans="1:49" x14ac:dyDescent="0.2">
      <c r="A38" s="23">
        <v>0.84</v>
      </c>
      <c r="B38" s="57" t="s">
        <v>310</v>
      </c>
      <c r="C38" s="58">
        <f>SUM(F25:F29)</f>
        <v>0.16666666666666666</v>
      </c>
      <c r="E38" s="59" t="s">
        <v>311</v>
      </c>
      <c r="F38" s="54">
        <f>+A25+(($A$38-G25)*((A25-A24)/(G25-G24)))</f>
        <v>265.0100000000001</v>
      </c>
      <c r="G38" s="60">
        <f>F38*0.03937007874</f>
        <v>10.433464566887405</v>
      </c>
      <c r="I38" s="57" t="s">
        <v>310</v>
      </c>
      <c r="J38" s="58">
        <f>SUM(M25:M29)</f>
        <v>0.20560747663551401</v>
      </c>
      <c r="L38" s="59" t="s">
        <v>311</v>
      </c>
      <c r="M38" s="54">
        <f>+H27+(($A$38-N27)*((H27-H26)/(N27-N26)))</f>
        <v>1013.7599999999999</v>
      </c>
      <c r="N38" s="60">
        <f>M38*0.03937007874</f>
        <v>39.911811023462398</v>
      </c>
      <c r="P38" s="57" t="s">
        <v>310</v>
      </c>
      <c r="Q38" s="58">
        <f>SUM(T25:T29)</f>
        <v>0.2254901960784314</v>
      </c>
      <c r="S38" s="59" t="s">
        <v>311</v>
      </c>
      <c r="T38" s="54">
        <f>+O25+(($A$38-U25)*((O25-O24)/(U25-U24)))</f>
        <v>306.5771428571428</v>
      </c>
      <c r="U38" s="60">
        <f>T38*0.03937007874</f>
        <v>12.069966254169941</v>
      </c>
      <c r="W38" s="57" t="s">
        <v>310</v>
      </c>
      <c r="X38" s="58">
        <f>SUM(AA25:AA29)</f>
        <v>0.21739130434782608</v>
      </c>
      <c r="Z38" s="59" t="s">
        <v>311</v>
      </c>
      <c r="AA38" s="54">
        <f>+V25+(($A$38-AB25)*((V25-V24)/(AB25-AB24)))</f>
        <v>306.87999999999994</v>
      </c>
      <c r="AB38" s="60">
        <f>AA38*0.03937007874</f>
        <v>12.081889763731198</v>
      </c>
      <c r="AC38" s="23">
        <v>0.84</v>
      </c>
      <c r="AD38" s="57" t="s">
        <v>310</v>
      </c>
      <c r="AE38" s="58">
        <f>SUM(AH25:AH29)</f>
        <v>0.12612612612612611</v>
      </c>
      <c r="AG38" s="59" t="s">
        <v>311</v>
      </c>
      <c r="AH38" s="54">
        <f>+AC24+(($A$38-AI24)*((AC24-AC23)/(AI24-AI23)))</f>
        <v>246.14620689655172</v>
      </c>
      <c r="AI38" s="60">
        <f>AH38*0.03937007874</f>
        <v>9.6907955470695732</v>
      </c>
      <c r="AJ38" s="23">
        <v>0.84</v>
      </c>
      <c r="AK38" s="57" t="s">
        <v>310</v>
      </c>
      <c r="AL38" s="58">
        <f>SUM(AO25:AO29)</f>
        <v>0.05</v>
      </c>
      <c r="AN38" s="59" t="s">
        <v>311</v>
      </c>
      <c r="AO38" s="54">
        <f>+AJ24+(($A$38-AP24)*((AJ24-AJ23)/(AP24-AP23)))</f>
        <v>200.26666666666662</v>
      </c>
      <c r="AP38" s="60">
        <f>AO38*0.03937007874</f>
        <v>7.8845144356639985</v>
      </c>
      <c r="AQ38" s="23">
        <v>0.84</v>
      </c>
      <c r="AR38" s="57" t="s">
        <v>310</v>
      </c>
      <c r="AS38" s="58">
        <f>SUM(AV25:AV29)</f>
        <v>0</v>
      </c>
      <c r="AU38" s="59" t="s">
        <v>311</v>
      </c>
      <c r="AV38" s="54">
        <f>+AQ23+(($A$38-AW23)*((AQ23-AQ22)/(AW23-AW22)))</f>
        <v>161.20571428571429</v>
      </c>
      <c r="AW38" s="60">
        <f>AV38*0.03937007874</f>
        <v>6.346681664766515</v>
      </c>
    </row>
    <row r="39" spans="1:49" x14ac:dyDescent="0.2">
      <c r="A39" s="23">
        <v>0.95</v>
      </c>
      <c r="B39" s="57" t="s">
        <v>299</v>
      </c>
      <c r="C39" s="58">
        <f>+F30</f>
        <v>0</v>
      </c>
      <c r="E39" s="59" t="s">
        <v>312</v>
      </c>
      <c r="F39" s="54">
        <f>+A26+(($A$39-G26)*((A26-A25)/(G26-G25)))</f>
        <v>479.00000000000017</v>
      </c>
      <c r="G39" s="60">
        <f>F39*0.03937007874</f>
        <v>18.858267716460009</v>
      </c>
      <c r="I39" s="57" t="s">
        <v>299</v>
      </c>
      <c r="J39" s="58">
        <f>+M30</f>
        <v>0.14953271028037382</v>
      </c>
      <c r="L39" s="59" t="s">
        <v>312</v>
      </c>
      <c r="M39" s="54" t="s">
        <v>313</v>
      </c>
      <c r="N39" s="60" t="s">
        <v>313</v>
      </c>
      <c r="P39" s="57" t="s">
        <v>299</v>
      </c>
      <c r="Q39" s="58">
        <f>+T30</f>
        <v>0</v>
      </c>
      <c r="S39" s="59" t="s">
        <v>312</v>
      </c>
      <c r="T39" s="54">
        <f>+O26+(($A$39-U26)*((O26-O25)/(U26-U25)))</f>
        <v>459.49999999999966</v>
      </c>
      <c r="U39" s="60">
        <f>T39*0.03937007874</f>
        <v>18.090551181029987</v>
      </c>
      <c r="W39" s="57" t="s">
        <v>299</v>
      </c>
      <c r="X39" s="58">
        <f>+AA30</f>
        <v>0</v>
      </c>
      <c r="Z39" s="59" t="s">
        <v>312</v>
      </c>
      <c r="AA39" s="54">
        <f>+V27+(($A$39-AB27)*((V27-V26)/(AB27-AB26)))</f>
        <v>552.9599999999997</v>
      </c>
      <c r="AB39" s="60">
        <f>AA39*0.03937007874</f>
        <v>21.770078740070389</v>
      </c>
      <c r="AC39" s="23">
        <v>0.95</v>
      </c>
      <c r="AD39" s="57" t="s">
        <v>299</v>
      </c>
      <c r="AE39" s="58">
        <f>+AH30</f>
        <v>0</v>
      </c>
      <c r="AG39" s="59" t="s">
        <v>312</v>
      </c>
      <c r="AH39" s="54">
        <f>+AC26+(($A$39-AI26)*((AC26-AC25)/(AI26-AI25)))</f>
        <v>375.49999999999989</v>
      </c>
      <c r="AI39" s="60">
        <f>AH39*0.03937007874</f>
        <v>14.783464566869997</v>
      </c>
      <c r="AJ39" s="23">
        <v>0.95</v>
      </c>
      <c r="AK39" s="57" t="s">
        <v>299</v>
      </c>
      <c r="AL39" s="58">
        <f>+AO30</f>
        <v>0</v>
      </c>
      <c r="AN39" s="59" t="s">
        <v>312</v>
      </c>
      <c r="AO39" s="54">
        <v>256</v>
      </c>
      <c r="AP39" s="60">
        <f>AO39*0.03937007874</f>
        <v>10.07874015744</v>
      </c>
      <c r="AQ39" s="23">
        <v>0.95</v>
      </c>
      <c r="AR39" s="57" t="s">
        <v>299</v>
      </c>
      <c r="AS39" s="58">
        <f>+AV30</f>
        <v>0</v>
      </c>
      <c r="AU39" s="59" t="s">
        <v>312</v>
      </c>
      <c r="AV39" s="54">
        <f>+AQ24+(($A$39-AW24)*((AQ24-AQ23)/(AW24-AW23)))</f>
        <v>197.9142857142858</v>
      </c>
      <c r="AW39" s="60">
        <f>AV39*0.03937007874</f>
        <v>7.7919010123422892</v>
      </c>
    </row>
    <row r="40" spans="1:49" x14ac:dyDescent="0.2">
      <c r="C40" s="46"/>
      <c r="E40" s="61" t="s">
        <v>314</v>
      </c>
      <c r="F40" s="62"/>
      <c r="L40" s="61" t="s">
        <v>314</v>
      </c>
      <c r="M40" s="62"/>
      <c r="S40" s="61" t="s">
        <v>314</v>
      </c>
      <c r="T40" s="62"/>
      <c r="Z40" s="61" t="s">
        <v>314</v>
      </c>
      <c r="AA40" s="62"/>
      <c r="AE40" s="46"/>
      <c r="AG40" s="61" t="s">
        <v>314</v>
      </c>
      <c r="AH40" s="62"/>
      <c r="AL40" s="46"/>
      <c r="AN40" s="61" t="s">
        <v>314</v>
      </c>
      <c r="AO40" s="62"/>
      <c r="AS40" s="46"/>
      <c r="AU40" s="61" t="s">
        <v>314</v>
      </c>
      <c r="AV40" s="62"/>
    </row>
    <row r="42" spans="1:49" x14ac:dyDescent="0.2">
      <c r="I42" s="23"/>
      <c r="P42" s="23"/>
      <c r="W42" s="23"/>
    </row>
    <row r="43" spans="1:49" x14ac:dyDescent="0.2">
      <c r="I43" s="23"/>
      <c r="P43" s="23"/>
      <c r="W43" s="23"/>
    </row>
    <row r="44" spans="1:49" x14ac:dyDescent="0.2">
      <c r="I44" s="23"/>
      <c r="P44" s="23"/>
      <c r="W44" s="23"/>
    </row>
    <row r="45" spans="1:49" x14ac:dyDescent="0.2">
      <c r="I45" s="23"/>
      <c r="P45" s="23"/>
      <c r="W45" s="23"/>
    </row>
    <row r="46" spans="1:49" x14ac:dyDescent="0.2">
      <c r="I46" s="23"/>
      <c r="P46" s="23"/>
      <c r="W46" s="23"/>
    </row>
    <row r="47" spans="1:49" x14ac:dyDescent="0.2">
      <c r="I47" s="23"/>
      <c r="P47" s="23"/>
      <c r="W47" s="23"/>
    </row>
    <row r="48" spans="1:49" x14ac:dyDescent="0.2">
      <c r="I48" s="23"/>
      <c r="P48" s="23"/>
      <c r="W48" s="23"/>
    </row>
    <row r="49" spans="9:23" x14ac:dyDescent="0.2">
      <c r="I49" s="23"/>
      <c r="P49" s="23"/>
      <c r="W49" s="23"/>
    </row>
    <row r="50" spans="9:23" x14ac:dyDescent="0.2">
      <c r="I50" s="23"/>
      <c r="P50" s="23"/>
      <c r="W50" s="23"/>
    </row>
    <row r="51" spans="9:23" x14ac:dyDescent="0.2">
      <c r="I51" s="23"/>
      <c r="P51" s="23"/>
      <c r="W51" s="23"/>
    </row>
    <row r="52" spans="9:23" x14ac:dyDescent="0.2">
      <c r="I52" s="23"/>
      <c r="P52" s="23"/>
      <c r="W52" s="23"/>
    </row>
    <row r="53" spans="9:23" x14ac:dyDescent="0.2">
      <c r="I53" s="23"/>
      <c r="P53" s="23"/>
      <c r="W53" s="23"/>
    </row>
    <row r="54" spans="9:23" x14ac:dyDescent="0.2">
      <c r="I54" s="23"/>
      <c r="P54" s="23"/>
      <c r="W54" s="23"/>
    </row>
    <row r="55" spans="9:23" x14ac:dyDescent="0.2">
      <c r="I55" s="23"/>
      <c r="P55" s="23"/>
      <c r="W55" s="23"/>
    </row>
    <row r="56" spans="9:23" x14ac:dyDescent="0.2">
      <c r="I56" s="23"/>
      <c r="P56" s="23"/>
      <c r="W56" s="23"/>
    </row>
    <row r="57" spans="9:23" x14ac:dyDescent="0.2">
      <c r="I57" s="23"/>
      <c r="P57" s="23"/>
      <c r="W57" s="23"/>
    </row>
    <row r="58" spans="9:23" x14ac:dyDescent="0.2">
      <c r="I58" s="23"/>
      <c r="P58" s="23"/>
      <c r="W58" s="23"/>
    </row>
    <row r="59" spans="9:23" x14ac:dyDescent="0.2">
      <c r="I59" s="23"/>
      <c r="P59" s="23"/>
      <c r="W59" s="23"/>
    </row>
    <row r="60" spans="9:23" x14ac:dyDescent="0.2">
      <c r="I60" s="23"/>
      <c r="P60" s="23"/>
      <c r="W60" s="23"/>
    </row>
    <row r="63" spans="9:23" x14ac:dyDescent="0.2">
      <c r="I63" s="63"/>
      <c r="J63" s="63"/>
      <c r="K63" s="63"/>
    </row>
    <row r="64" spans="9:23" x14ac:dyDescent="0.2">
      <c r="I64" s="63"/>
      <c r="J64" s="63"/>
      <c r="K64" s="63"/>
    </row>
    <row r="65" spans="9:11" x14ac:dyDescent="0.2">
      <c r="I65" s="63"/>
      <c r="J65" s="63"/>
      <c r="K65" s="63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Complete Data Set</vt:lpstr>
      <vt:lpstr>Pebble Count</vt:lpstr>
    </vt:vector>
  </TitlesOfParts>
  <Company>Inter-Fluve,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Graca</dc:creator>
  <cp:lastModifiedBy>Gardner</cp:lastModifiedBy>
  <dcterms:created xsi:type="dcterms:W3CDTF">2015-02-04T16:43:45Z</dcterms:created>
  <dcterms:modified xsi:type="dcterms:W3CDTF">2015-02-19T23:03:52Z</dcterms:modified>
</cp:coreProperties>
</file>