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865" yWindow="2475" windowWidth="25605" windowHeight="16440" tabRatio="500"/>
  </bookViews>
  <sheets>
    <sheet name="Summary" sheetId="1" r:id="rId1"/>
    <sheet name="Complete Data Set" sheetId="2" r:id="rId2"/>
    <sheet name="Pebble Count" sheetId="3" r:id="rId3"/>
  </sheets>
  <externalReferences>
    <externalReference r:id="rId4"/>
  </externalReferenc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4" i="3" l="1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X18" i="3"/>
  <c r="X17" i="3"/>
  <c r="X32" i="3"/>
  <c r="W23" i="3"/>
  <c r="U32" i="3"/>
  <c r="P24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R19" i="3"/>
  <c r="R18" i="3"/>
  <c r="R32" i="3"/>
  <c r="Q23" i="3"/>
  <c r="O32" i="3"/>
  <c r="J24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L18" i="3"/>
  <c r="L17" i="3"/>
  <c r="L32" i="3"/>
  <c r="K23" i="3"/>
  <c r="I32" i="3"/>
  <c r="D24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F19" i="3"/>
  <c r="F18" i="3"/>
  <c r="F32" i="3"/>
  <c r="E23" i="3"/>
  <c r="C32" i="3"/>
  <c r="X16" i="3"/>
  <c r="X31" i="3"/>
  <c r="W20" i="3"/>
  <c r="W21" i="3"/>
  <c r="W22" i="3"/>
  <c r="U31" i="3"/>
  <c r="R17" i="3"/>
  <c r="R31" i="3"/>
  <c r="Q20" i="3"/>
  <c r="Q21" i="3"/>
  <c r="Q22" i="3"/>
  <c r="O31" i="3"/>
  <c r="L16" i="3"/>
  <c r="L31" i="3"/>
  <c r="K20" i="3"/>
  <c r="K21" i="3"/>
  <c r="K22" i="3"/>
  <c r="I31" i="3"/>
  <c r="F17" i="3"/>
  <c r="F31" i="3"/>
  <c r="E20" i="3"/>
  <c r="E21" i="3"/>
  <c r="E22" i="3"/>
  <c r="C31" i="3"/>
  <c r="X14" i="3"/>
  <c r="X13" i="3"/>
  <c r="X30" i="3"/>
  <c r="W19" i="3"/>
  <c r="U30" i="3"/>
  <c r="R13" i="3"/>
  <c r="R14" i="3"/>
  <c r="R30" i="3"/>
  <c r="O30" i="3"/>
  <c r="L11" i="3"/>
  <c r="L10" i="3"/>
  <c r="L30" i="3"/>
  <c r="K19" i="3"/>
  <c r="I30" i="3"/>
  <c r="F15" i="3"/>
  <c r="F14" i="3"/>
  <c r="F30" i="3"/>
  <c r="C30" i="3"/>
  <c r="X7" i="3"/>
  <c r="X6" i="3"/>
  <c r="X29" i="3"/>
  <c r="U29" i="3"/>
  <c r="R7" i="3"/>
  <c r="R6" i="3"/>
  <c r="R29" i="3"/>
  <c r="O29" i="3"/>
  <c r="I29" i="3"/>
  <c r="F29" i="3"/>
  <c r="C29" i="3"/>
  <c r="U28" i="3"/>
  <c r="O28" i="3"/>
  <c r="I28" i="3"/>
  <c r="C28" i="3"/>
  <c r="W24" i="3"/>
  <c r="Q24" i="3"/>
  <c r="K24" i="3"/>
  <c r="E24" i="3"/>
  <c r="X23" i="3"/>
  <c r="R23" i="3"/>
  <c r="L23" i="3"/>
  <c r="F23" i="3"/>
  <c r="X22" i="3"/>
  <c r="R22" i="3"/>
  <c r="L22" i="3"/>
  <c r="F22" i="3"/>
  <c r="X21" i="3"/>
  <c r="R21" i="3"/>
  <c r="L21" i="3"/>
  <c r="F21" i="3"/>
  <c r="X20" i="3"/>
  <c r="R20" i="3"/>
  <c r="L20" i="3"/>
  <c r="F20" i="3"/>
  <c r="X19" i="3"/>
  <c r="L19" i="3"/>
  <c r="R16" i="3"/>
  <c r="F16" i="3"/>
  <c r="X15" i="3"/>
  <c r="R15" i="3"/>
  <c r="L15" i="3"/>
  <c r="L14" i="3"/>
  <c r="L13" i="3"/>
  <c r="F13" i="3"/>
  <c r="X12" i="3"/>
  <c r="R12" i="3"/>
  <c r="L12" i="3"/>
  <c r="F12" i="3"/>
  <c r="X11" i="3"/>
  <c r="R11" i="3"/>
  <c r="F11" i="3"/>
  <c r="X10" i="3"/>
  <c r="R10" i="3"/>
  <c r="F10" i="3"/>
  <c r="X9" i="3"/>
  <c r="R9" i="3"/>
  <c r="L9" i="3"/>
  <c r="F9" i="3"/>
  <c r="X8" i="3"/>
  <c r="R8" i="3"/>
  <c r="L8" i="3"/>
  <c r="F8" i="3"/>
  <c r="L7" i="3"/>
  <c r="F7" i="3"/>
  <c r="L6" i="3"/>
  <c r="F6" i="3"/>
  <c r="J88" i="2"/>
  <c r="J87" i="2"/>
  <c r="J86" i="2"/>
  <c r="J85" i="2"/>
  <c r="J84" i="2"/>
  <c r="J83" i="2"/>
  <c r="J82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</calcChain>
</file>

<file path=xl/sharedStrings.xml><?xml version="1.0" encoding="utf-8"?>
<sst xmlns="http://schemas.openxmlformats.org/spreadsheetml/2006/main" count="1025" uniqueCount="314">
  <si>
    <t>Channel Units (ft)</t>
  </si>
  <si>
    <t>Woody Material (ft)</t>
  </si>
  <si>
    <t>Bankfull Measurements (ft)</t>
  </si>
  <si>
    <t>Unstable Bank - Length (ft)</t>
  </si>
  <si>
    <t xml:space="preserve">Inner - Riparian Vegetation </t>
    <phoneticPr fontId="0" type="noConversion"/>
  </si>
  <si>
    <t xml:space="preserve">Outer - Riparian Vegetation </t>
    <phoneticPr fontId="0" type="noConversion"/>
  </si>
  <si>
    <t>Water Temp</t>
  </si>
  <si>
    <t>Streambed Substrate</t>
  </si>
  <si>
    <t>Comments</t>
  </si>
  <si>
    <t>Reach</t>
    <phoneticPr fontId="0" type="noConversion"/>
  </si>
  <si>
    <t>SO</t>
  </si>
  <si>
    <t xml:space="preserve">Channel Unit Type &amp; No. </t>
  </si>
  <si>
    <t>Max Depth</t>
  </si>
  <si>
    <t>Avg Depth</t>
  </si>
  <si>
    <t>Pool Crest Depth</t>
  </si>
  <si>
    <t xml:space="preserve">Length </t>
  </si>
  <si>
    <t>Est. Wet Width (ft)</t>
    <phoneticPr fontId="0" type="noConversion"/>
  </si>
  <si>
    <t>Measured Wetted Width</t>
    <phoneticPr fontId="0" type="noConversion"/>
  </si>
  <si>
    <t>Area</t>
    <phoneticPr fontId="0" type="noConversion"/>
  </si>
  <si>
    <t>L</t>
  </si>
  <si>
    <t>M</t>
  </si>
  <si>
    <t>S</t>
  </si>
  <si>
    <t>Width</t>
  </si>
  <si>
    <t>FPW</t>
  </si>
  <si>
    <t>BFD1</t>
  </si>
  <si>
    <t>BFD2</t>
  </si>
  <si>
    <t>BFD3</t>
  </si>
  <si>
    <t>Total</t>
  </si>
  <si>
    <t>Left</t>
  </si>
  <si>
    <t>Right</t>
  </si>
  <si>
    <t>Class</t>
  </si>
  <si>
    <t>Over story</t>
  </si>
  <si>
    <t>Under story</t>
  </si>
  <si>
    <t>C</t>
  </si>
  <si>
    <t>Time</t>
  </si>
  <si>
    <t>SA</t>
  </si>
  <si>
    <t>GR</t>
  </si>
  <si>
    <t xml:space="preserve">CO </t>
  </si>
  <si>
    <t>BO</t>
  </si>
  <si>
    <t>BR</t>
  </si>
  <si>
    <t>R -1</t>
    <phoneticPr fontId="0" type="noConversion"/>
  </si>
  <si>
    <t>ST</t>
    <phoneticPr fontId="0" type="noConversion"/>
  </si>
  <si>
    <t>HC</t>
    <phoneticPr fontId="0" type="noConversion"/>
  </si>
  <si>
    <t>HW</t>
    <phoneticPr fontId="0" type="noConversion"/>
  </si>
  <si>
    <t>P -1</t>
    <phoneticPr fontId="0" type="noConversion"/>
  </si>
  <si>
    <t>SH</t>
    <phoneticPr fontId="0" type="noConversion"/>
  </si>
  <si>
    <t>DAMNED POOL</t>
    <phoneticPr fontId="0" type="noConversion"/>
  </si>
  <si>
    <t xml:space="preserve">R -2 </t>
    <phoneticPr fontId="0" type="noConversion"/>
  </si>
  <si>
    <t>MT</t>
    <phoneticPr fontId="0" type="noConversion"/>
  </si>
  <si>
    <t>HR</t>
    <phoneticPr fontId="0" type="noConversion"/>
  </si>
  <si>
    <t>P -2</t>
    <phoneticPr fontId="0" type="noConversion"/>
  </si>
  <si>
    <t>R -3</t>
    <phoneticPr fontId="0" type="noConversion"/>
  </si>
  <si>
    <t>SB</t>
    <phoneticPr fontId="0" type="noConversion"/>
  </si>
  <si>
    <t>LT</t>
    <phoneticPr fontId="0" type="noConversion"/>
  </si>
  <si>
    <t>CT</t>
    <phoneticPr fontId="0" type="noConversion"/>
  </si>
  <si>
    <t>P -3</t>
    <phoneticPr fontId="0" type="noConversion"/>
  </si>
  <si>
    <t>G</t>
    <phoneticPr fontId="0" type="noConversion"/>
  </si>
  <si>
    <t>W</t>
    <phoneticPr fontId="0" type="noConversion"/>
  </si>
  <si>
    <t>R -4</t>
    <phoneticPr fontId="0" type="noConversion"/>
  </si>
  <si>
    <t>C</t>
    <phoneticPr fontId="0" type="noConversion"/>
  </si>
  <si>
    <t>R</t>
    <phoneticPr fontId="0" type="noConversion"/>
  </si>
  <si>
    <t>SH</t>
    <phoneticPr fontId="0" type="noConversion"/>
  </si>
  <si>
    <t>P -4</t>
    <phoneticPr fontId="0" type="noConversion"/>
  </si>
  <si>
    <t>LT</t>
    <phoneticPr fontId="0" type="noConversion"/>
  </si>
  <si>
    <t>SB</t>
    <phoneticPr fontId="0" type="noConversion"/>
  </si>
  <si>
    <t>SCOUR POOL</t>
    <phoneticPr fontId="0" type="noConversion"/>
  </si>
  <si>
    <t>R -5</t>
    <phoneticPr fontId="0" type="noConversion"/>
  </si>
  <si>
    <t>A</t>
    <phoneticPr fontId="0" type="noConversion"/>
  </si>
  <si>
    <t>G -1</t>
    <phoneticPr fontId="0" type="noConversion"/>
  </si>
  <si>
    <t>P -5</t>
    <phoneticPr fontId="0" type="noConversion"/>
  </si>
  <si>
    <t>DW</t>
    <phoneticPr fontId="0" type="noConversion"/>
  </si>
  <si>
    <t>R -6</t>
    <phoneticPr fontId="0" type="noConversion"/>
  </si>
  <si>
    <t>MO</t>
    <phoneticPr fontId="0" type="noConversion"/>
  </si>
  <si>
    <t>G -2</t>
    <phoneticPr fontId="0" type="noConversion"/>
  </si>
  <si>
    <t>S</t>
    <phoneticPr fontId="0" type="noConversion"/>
  </si>
  <si>
    <t>R -7</t>
    <phoneticPr fontId="0" type="noConversion"/>
  </si>
  <si>
    <t>AL</t>
    <phoneticPr fontId="0" type="noConversion"/>
  </si>
  <si>
    <t>P -6</t>
    <phoneticPr fontId="0" type="noConversion"/>
  </si>
  <si>
    <t>R -8</t>
    <phoneticPr fontId="0" type="noConversion"/>
  </si>
  <si>
    <t>P -7</t>
    <phoneticPr fontId="0" type="noConversion"/>
  </si>
  <si>
    <t>WR</t>
    <phoneticPr fontId="0" type="noConversion"/>
  </si>
  <si>
    <t>R -9</t>
    <phoneticPr fontId="0" type="noConversion"/>
  </si>
  <si>
    <t>PEBBLE CT SITE - LIBP1</t>
    <phoneticPr fontId="0" type="noConversion"/>
  </si>
  <si>
    <t>R -10</t>
    <phoneticPr fontId="0" type="noConversion"/>
  </si>
  <si>
    <t>CT</t>
    <phoneticPr fontId="0" type="noConversion"/>
  </si>
  <si>
    <t>H</t>
    <phoneticPr fontId="0" type="noConversion"/>
  </si>
  <si>
    <t>P -8</t>
    <phoneticPr fontId="0" type="noConversion"/>
  </si>
  <si>
    <t>L</t>
    <phoneticPr fontId="0" type="noConversion"/>
  </si>
  <si>
    <t>R -11</t>
    <phoneticPr fontId="0" type="noConversion"/>
  </si>
  <si>
    <t>DW</t>
    <phoneticPr fontId="0" type="noConversion"/>
  </si>
  <si>
    <t>H</t>
    <phoneticPr fontId="0" type="noConversion"/>
  </si>
  <si>
    <t>R -12</t>
    <phoneticPr fontId="0" type="noConversion"/>
  </si>
  <si>
    <t>A</t>
    <phoneticPr fontId="0" type="noConversion"/>
  </si>
  <si>
    <t>G</t>
    <phoneticPr fontId="0" type="noConversion"/>
  </si>
  <si>
    <t>G -3</t>
    <phoneticPr fontId="0" type="noConversion"/>
  </si>
  <si>
    <t>C</t>
    <phoneticPr fontId="0" type="noConversion"/>
  </si>
  <si>
    <t>RO</t>
    <phoneticPr fontId="0" type="noConversion"/>
  </si>
  <si>
    <t>R -13</t>
    <phoneticPr fontId="0" type="noConversion"/>
  </si>
  <si>
    <t>P -9</t>
    <phoneticPr fontId="0" type="noConversion"/>
  </si>
  <si>
    <t>R -14</t>
    <phoneticPr fontId="0" type="noConversion"/>
  </si>
  <si>
    <t>G -4</t>
    <phoneticPr fontId="0" type="noConversion"/>
  </si>
  <si>
    <t>D</t>
    <phoneticPr fontId="0" type="noConversion"/>
  </si>
  <si>
    <t>R</t>
    <phoneticPr fontId="0" type="noConversion"/>
  </si>
  <si>
    <t>R -15</t>
    <phoneticPr fontId="0" type="noConversion"/>
  </si>
  <si>
    <t>P -10</t>
    <phoneticPr fontId="0" type="noConversion"/>
  </si>
  <si>
    <t>PLUNGE POOL - LONG</t>
    <phoneticPr fontId="0" type="noConversion"/>
  </si>
  <si>
    <t>R -16</t>
    <phoneticPr fontId="0" type="noConversion"/>
  </si>
  <si>
    <t>P -11</t>
    <phoneticPr fontId="0" type="noConversion"/>
  </si>
  <si>
    <t>SP</t>
    <phoneticPr fontId="0" type="noConversion"/>
  </si>
  <si>
    <t>R -17</t>
    <phoneticPr fontId="0" type="noConversion"/>
  </si>
  <si>
    <t>PEBBLE CT SITE - LIBP2</t>
    <phoneticPr fontId="0" type="noConversion"/>
  </si>
  <si>
    <t>G -5</t>
    <phoneticPr fontId="0" type="noConversion"/>
  </si>
  <si>
    <t>MA</t>
    <phoneticPr fontId="0" type="noConversion"/>
  </si>
  <si>
    <t>R -18</t>
    <phoneticPr fontId="0" type="noConversion"/>
  </si>
  <si>
    <t>G -6</t>
    <phoneticPr fontId="0" type="noConversion"/>
  </si>
  <si>
    <t>R -19</t>
    <phoneticPr fontId="0" type="noConversion"/>
  </si>
  <si>
    <t>OR</t>
    <phoneticPr fontId="0" type="noConversion"/>
  </si>
  <si>
    <t>P -12</t>
    <phoneticPr fontId="0" type="noConversion"/>
  </si>
  <si>
    <t>R -20</t>
    <phoneticPr fontId="0" type="noConversion"/>
  </si>
  <si>
    <t>P -13</t>
    <phoneticPr fontId="0" type="noConversion"/>
  </si>
  <si>
    <t>R -21</t>
    <phoneticPr fontId="0" type="noConversion"/>
  </si>
  <si>
    <t>S</t>
    <phoneticPr fontId="0" type="noConversion"/>
  </si>
  <si>
    <t>P -14</t>
    <phoneticPr fontId="0" type="noConversion"/>
  </si>
  <si>
    <t>R -22</t>
    <phoneticPr fontId="0" type="noConversion"/>
  </si>
  <si>
    <t>G -7</t>
    <phoneticPr fontId="0" type="noConversion"/>
  </si>
  <si>
    <t>B</t>
    <phoneticPr fontId="0" type="noConversion"/>
  </si>
  <si>
    <t>R -23</t>
    <phoneticPr fontId="0" type="noConversion"/>
  </si>
  <si>
    <t>TH</t>
    <phoneticPr fontId="0" type="noConversion"/>
  </si>
  <si>
    <t>R -24</t>
    <phoneticPr fontId="0" type="noConversion"/>
  </si>
  <si>
    <t>CF</t>
    <phoneticPr fontId="0" type="noConversion"/>
  </si>
  <si>
    <t>P -15</t>
    <phoneticPr fontId="0" type="noConversion"/>
  </si>
  <si>
    <t>BW</t>
    <phoneticPr fontId="0" type="noConversion"/>
  </si>
  <si>
    <t>PLUNGE POOL</t>
    <phoneticPr fontId="0" type="noConversion"/>
  </si>
  <si>
    <t>G -8</t>
    <phoneticPr fontId="0" type="noConversion"/>
  </si>
  <si>
    <t>R -25</t>
    <phoneticPr fontId="0" type="noConversion"/>
  </si>
  <si>
    <t>PEBBLE CT SITE - LIBP3</t>
    <phoneticPr fontId="0" type="noConversion"/>
  </si>
  <si>
    <t>SIDER -1</t>
    <phoneticPr fontId="0" type="noConversion"/>
  </si>
  <si>
    <t>R -26</t>
    <phoneticPr fontId="0" type="noConversion"/>
  </si>
  <si>
    <t>SED</t>
    <phoneticPr fontId="0" type="noConversion"/>
  </si>
  <si>
    <t>TRIB 1</t>
    <phoneticPr fontId="0" type="noConversion"/>
  </si>
  <si>
    <t>EL</t>
    <phoneticPr fontId="0" type="noConversion"/>
  </si>
  <si>
    <t>R -27</t>
    <phoneticPr fontId="0" type="noConversion"/>
  </si>
  <si>
    <t>F</t>
    <phoneticPr fontId="0" type="noConversion"/>
  </si>
  <si>
    <t>P -16</t>
    <phoneticPr fontId="0" type="noConversion"/>
  </si>
  <si>
    <t>G -9</t>
    <phoneticPr fontId="0" type="noConversion"/>
  </si>
  <si>
    <t>R -28</t>
    <phoneticPr fontId="0" type="noConversion"/>
  </si>
  <si>
    <t>G -10</t>
    <phoneticPr fontId="0" type="noConversion"/>
  </si>
  <si>
    <t>R -29</t>
    <phoneticPr fontId="0" type="noConversion"/>
  </si>
  <si>
    <t xml:space="preserve">1 boulder obs. </t>
    <phoneticPr fontId="0" type="noConversion"/>
  </si>
  <si>
    <t>P -17</t>
    <phoneticPr fontId="0" type="noConversion"/>
  </si>
  <si>
    <t>EQ</t>
    <phoneticPr fontId="0" type="noConversion"/>
  </si>
  <si>
    <t>R -30</t>
    <phoneticPr fontId="0" type="noConversion"/>
  </si>
  <si>
    <t>P -18</t>
    <phoneticPr fontId="0" type="noConversion"/>
  </si>
  <si>
    <t>R -31</t>
    <phoneticPr fontId="0" type="noConversion"/>
  </si>
  <si>
    <t>P -19</t>
    <phoneticPr fontId="0" type="noConversion"/>
  </si>
  <si>
    <t>G -11</t>
    <phoneticPr fontId="0" type="noConversion"/>
  </si>
  <si>
    <t>EG</t>
    <phoneticPr fontId="0" type="noConversion"/>
  </si>
  <si>
    <t>P -20</t>
    <phoneticPr fontId="0" type="noConversion"/>
  </si>
  <si>
    <t>G -12</t>
    <phoneticPr fontId="0" type="noConversion"/>
  </si>
  <si>
    <t>R -32</t>
    <phoneticPr fontId="0" type="noConversion"/>
  </si>
  <si>
    <t>SN</t>
    <phoneticPr fontId="0" type="noConversion"/>
  </si>
  <si>
    <t>SIDEP -2</t>
    <phoneticPr fontId="0" type="noConversion"/>
  </si>
  <si>
    <t>SNB</t>
    <phoneticPr fontId="0" type="noConversion"/>
  </si>
  <si>
    <t>SM</t>
    <phoneticPr fontId="0" type="noConversion"/>
  </si>
  <si>
    <t>R -33</t>
    <phoneticPr fontId="0" type="noConversion"/>
  </si>
  <si>
    <t>P -21</t>
    <phoneticPr fontId="0" type="noConversion"/>
  </si>
  <si>
    <t>R -34</t>
    <phoneticPr fontId="0" type="noConversion"/>
  </si>
  <si>
    <t>P -22</t>
    <phoneticPr fontId="0" type="noConversion"/>
  </si>
  <si>
    <t>R -35</t>
    <phoneticPr fontId="0" type="noConversion"/>
  </si>
  <si>
    <t>PEBBLE CT SITE - LIBP4</t>
    <phoneticPr fontId="0" type="noConversion"/>
  </si>
  <si>
    <t>P -23</t>
    <phoneticPr fontId="0" type="noConversion"/>
  </si>
  <si>
    <t>SCOUR POOL @ CHANNEL BEND</t>
    <phoneticPr fontId="0" type="noConversion"/>
  </si>
  <si>
    <t>R -36</t>
    <phoneticPr fontId="0" type="noConversion"/>
  </si>
  <si>
    <t>G -13</t>
    <phoneticPr fontId="0" type="noConversion"/>
  </si>
  <si>
    <t>R -37</t>
    <phoneticPr fontId="0" type="noConversion"/>
  </si>
  <si>
    <t>P -24</t>
    <phoneticPr fontId="0" type="noConversion"/>
  </si>
  <si>
    <t>R -38</t>
    <phoneticPr fontId="0" type="noConversion"/>
  </si>
  <si>
    <t>TW</t>
    <phoneticPr fontId="0" type="noConversion"/>
  </si>
  <si>
    <t>TRIB 2</t>
    <phoneticPr fontId="0" type="noConversion"/>
  </si>
  <si>
    <t>DOCK</t>
    <phoneticPr fontId="0" type="noConversion"/>
  </si>
  <si>
    <t>P -25</t>
    <phoneticPr fontId="0" type="noConversion"/>
  </si>
  <si>
    <t>R -39</t>
    <phoneticPr fontId="0" type="noConversion"/>
  </si>
  <si>
    <t>P -26</t>
    <phoneticPr fontId="0" type="noConversion"/>
  </si>
  <si>
    <t>DF</t>
    <phoneticPr fontId="0" type="noConversion"/>
  </si>
  <si>
    <t>POTENTIAL TO FORM A PLUNGE POOL</t>
    <phoneticPr fontId="0" type="noConversion"/>
  </si>
  <si>
    <t>R -40</t>
    <phoneticPr fontId="0" type="noConversion"/>
  </si>
  <si>
    <t>R -41</t>
    <phoneticPr fontId="0" type="noConversion"/>
  </si>
  <si>
    <t>R -42</t>
    <phoneticPr fontId="0" type="noConversion"/>
  </si>
  <si>
    <t>PP</t>
    <phoneticPr fontId="0" type="noConversion"/>
  </si>
  <si>
    <t>R -43</t>
    <phoneticPr fontId="0" type="noConversion"/>
  </si>
  <si>
    <t>PW</t>
    <phoneticPr fontId="0" type="noConversion"/>
  </si>
  <si>
    <t>Libby</t>
    <phoneticPr fontId="0" type="noConversion"/>
  </si>
  <si>
    <t>Reach 1</t>
    <phoneticPr fontId="0" type="noConversion"/>
  </si>
  <si>
    <t>Reach 2</t>
    <phoneticPr fontId="0" type="noConversion"/>
  </si>
  <si>
    <t xml:space="preserve">Riffle - 9 </t>
    <phoneticPr fontId="0" type="noConversion"/>
  </si>
  <si>
    <t>SO 18</t>
    <phoneticPr fontId="0" type="noConversion"/>
  </si>
  <si>
    <t>Riffle - 17</t>
    <phoneticPr fontId="0" type="noConversion"/>
  </si>
  <si>
    <t>SO 32</t>
    <phoneticPr fontId="0" type="noConversion"/>
  </si>
  <si>
    <t xml:space="preserve">Riffle - 25 </t>
    <phoneticPr fontId="0" type="noConversion"/>
  </si>
  <si>
    <t>SO 48</t>
    <phoneticPr fontId="0" type="noConversion"/>
  </si>
  <si>
    <t>Riffle - 35</t>
    <phoneticPr fontId="0" type="noConversion"/>
  </si>
  <si>
    <t>SO 71</t>
    <phoneticPr fontId="0" type="noConversion"/>
  </si>
  <si>
    <t>Material</t>
  </si>
  <si>
    <t>Size Range (mm)</t>
  </si>
  <si>
    <t>Count</t>
  </si>
  <si>
    <t>Item %</t>
  </si>
  <si>
    <t>Cumulative %</t>
  </si>
  <si>
    <t>Sand</t>
  </si>
  <si>
    <t>&lt;2</t>
  </si>
  <si>
    <t>Very Fine Gravel</t>
  </si>
  <si>
    <t>2.1-4</t>
  </si>
  <si>
    <t>Fine Gravel</t>
  </si>
  <si>
    <t>4.1-5.7</t>
  </si>
  <si>
    <t>5.8-8</t>
  </si>
  <si>
    <t>Medium Gravel</t>
  </si>
  <si>
    <t>8.1-11.3</t>
  </si>
  <si>
    <t>11.4-16</t>
  </si>
  <si>
    <t>Coarse Gravel</t>
  </si>
  <si>
    <t>16.1-22.6</t>
  </si>
  <si>
    <t>22.7-32</t>
  </si>
  <si>
    <t>Very Coarse Gravel</t>
  </si>
  <si>
    <t>32.1-45</t>
  </si>
  <si>
    <t>45.1-64</t>
  </si>
  <si>
    <t>Small Cobble</t>
  </si>
  <si>
    <t>64.1-90</t>
  </si>
  <si>
    <t>90.1-128</t>
  </si>
  <si>
    <t>Large Cobble</t>
  </si>
  <si>
    <t>128.1-180</t>
  </si>
  <si>
    <t>180.1-256</t>
  </si>
  <si>
    <t>Small Boulder</t>
  </si>
  <si>
    <t>256.1-362</t>
  </si>
  <si>
    <t>362.1-512</t>
  </si>
  <si>
    <t>Small Boulders</t>
  </si>
  <si>
    <t>&gt;512</t>
  </si>
  <si>
    <t>bedrock</t>
  </si>
  <si>
    <t>Bedrock</t>
  </si>
  <si>
    <t>Percent Composition</t>
  </si>
  <si>
    <t>Size Class</t>
  </si>
  <si>
    <t>Size percent finer than (mm)</t>
  </si>
  <si>
    <t>D5</t>
  </si>
  <si>
    <t>Gravel</t>
  </si>
  <si>
    <t>D16</t>
  </si>
  <si>
    <t>Cobble</t>
  </si>
  <si>
    <t>D50</t>
  </si>
  <si>
    <t>Boulder</t>
  </si>
  <si>
    <t>D84</t>
  </si>
  <si>
    <t>D95</t>
  </si>
  <si>
    <t>* Assumed linear interpolation</t>
  </si>
  <si>
    <t>Reach 1</t>
  </si>
  <si>
    <t>Reach 2</t>
  </si>
  <si>
    <t xml:space="preserve">Reach Mileage Boundaries </t>
  </si>
  <si>
    <t>0 – 1.4</t>
  </si>
  <si>
    <t>0 – 0.6</t>
  </si>
  <si>
    <t>0.6 – 1.4</t>
  </si>
  <si>
    <t>Channel Morphology</t>
  </si>
  <si>
    <t>Pool-riffle</t>
  </si>
  <si>
    <t>Slope</t>
  </si>
  <si>
    <t>Wetted Width (ft)</t>
  </si>
  <si>
    <t>Pool</t>
  </si>
  <si>
    <t>Mean</t>
  </si>
  <si>
    <t>Median</t>
  </si>
  <si>
    <t>StDev</t>
  </si>
  <si>
    <t>Riffle</t>
  </si>
  <si>
    <t>Glide</t>
  </si>
  <si>
    <t>Water Depth (ft)</t>
  </si>
  <si>
    <t>Pool Maximum Depth (ft)</t>
  </si>
  <si>
    <t>Pool Residual Depth (ft)</t>
  </si>
  <si>
    <t>Maximum Riffle Depth</t>
  </si>
  <si>
    <t>Average Riffle Depth</t>
  </si>
  <si>
    <t>Maximum Glide Depth</t>
  </si>
  <si>
    <t>Average Glide Depth</t>
  </si>
  <si>
    <t>Bankfull Characteristics</t>
  </si>
  <si>
    <t>Width (ft)</t>
  </si>
  <si>
    <t>Maximum Depth (ft)</t>
  </si>
  <si>
    <t>Width:Depth Ratio</t>
  </si>
  <si>
    <t>Floodprone Width (ft)</t>
  </si>
  <si>
    <t>Habitat Area %</t>
  </si>
  <si>
    <t>Side Channel</t>
  </si>
  <si>
    <t>Pools</t>
  </si>
  <si>
    <t>Pools per Mile</t>
  </si>
  <si>
    <t>Residual Depth (% of pools)</t>
  </si>
  <si>
    <t xml:space="preserve">Pools &lt; 1 ft </t>
  </si>
  <si>
    <t xml:space="preserve">Pools 1-2 ft </t>
  </si>
  <si>
    <t>Pools 2-3 ft</t>
  </si>
  <si>
    <t xml:space="preserve">Pools &gt; 3 ft </t>
  </si>
  <si>
    <t>Riffle:Pool Ratio</t>
  </si>
  <si>
    <t>Mean Pool Spacing (channel widths per pool)</t>
  </si>
  <si>
    <t>Large Wood</t>
  </si>
  <si>
    <t>Number Pieces</t>
  </si>
  <si>
    <t>Totals</t>
  </si>
  <si>
    <t>Small (6 in x 20 ft)</t>
  </si>
  <si>
    <t>Medium (12 in x 35 ft)</t>
  </si>
  <si>
    <t>Large (20 in by 35 ft)</t>
  </si>
  <si>
    <t>Number of Pieces/Mile</t>
  </si>
  <si>
    <t>Side Channel Pools</t>
  </si>
  <si>
    <t>Side Channel Riffles</t>
  </si>
  <si>
    <t>% Sand</t>
  </si>
  <si>
    <t>% Gravel</t>
  </si>
  <si>
    <t>% Cobble</t>
  </si>
  <si>
    <t>% Boulder</t>
  </si>
  <si>
    <t>% Bedrock</t>
  </si>
  <si>
    <t xml:space="preserve">Side Channel Pools </t>
  </si>
  <si>
    <t>Riparian Inner Zone</t>
  </si>
  <si>
    <t>Grass/Forbs</t>
  </si>
  <si>
    <t>Shrubs</t>
  </si>
  <si>
    <t>Small trees</t>
  </si>
  <si>
    <t>Large trees</t>
  </si>
  <si>
    <t>Mature Trees</t>
  </si>
  <si>
    <t>Riparian Outer Zone</t>
  </si>
  <si>
    <r>
      <t xml:space="preserve">Depth (ft) </t>
    </r>
    <r>
      <rPr>
        <sz val="11"/>
        <color theme="1"/>
        <rFont val="Calibri"/>
        <scheme val="minor"/>
      </rPr>
      <t>Averaged over 3 depth measurements</t>
    </r>
  </si>
  <si>
    <r>
      <t>Riffle Pebble Count (</t>
    </r>
    <r>
      <rPr>
        <i/>
        <sz val="11"/>
        <color theme="1"/>
        <rFont val="Calibri"/>
        <scheme val="minor"/>
      </rPr>
      <t>2 pebble counts per reach</t>
    </r>
    <r>
      <rPr>
        <sz val="11"/>
        <color theme="1"/>
        <rFont val="Calibri"/>
        <scheme val="minor"/>
      </rPr>
      <t>)</t>
    </r>
  </si>
  <si>
    <t>Bank Erosion (% eroding banks)</t>
  </si>
  <si>
    <t>Substrate (Ocular Estimate)</t>
  </si>
  <si>
    <t>Vegetation (% of sampled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</si>
</sst>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17"/>
      <name val="Calibri"/>
    </font>
    <font>
      <i/>
      <sz val="11"/>
      <color indexed="8"/>
      <name val="Calibri"/>
    </font>
    <font>
      <b/>
      <sz val="8"/>
      <name val="Arial"/>
      <family val="2"/>
    </font>
    <font>
      <sz val="8"/>
      <name val="Arial"/>
    </font>
    <font>
      <sz val="10"/>
      <name val="Arial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0" fillId="0" borderId="0" xfId="0" applyFont="1" applyFill="1"/>
    <xf numFmtId="164" fontId="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0" fillId="0" borderId="0" xfId="0" applyFill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9" fontId="6" fillId="0" borderId="1" xfId="0" applyNumberFormat="1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/>
    <xf numFmtId="49" fontId="0" fillId="0" borderId="0" xfId="0" applyNumberFormat="1"/>
    <xf numFmtId="9" fontId="6" fillId="0" borderId="8" xfId="0" applyNumberFormat="1" applyFont="1" applyBorder="1" applyAlignment="1">
      <alignment horizontal="center"/>
    </xf>
    <xf numFmtId="9" fontId="0" fillId="0" borderId="0" xfId="0" applyNumberFormat="1"/>
    <xf numFmtId="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9" fontId="5" fillId="0" borderId="2" xfId="0" applyNumberFormat="1" applyFont="1" applyBorder="1" applyAlignment="1">
      <alignment wrapText="1"/>
    </xf>
    <xf numFmtId="0" fontId="5" fillId="0" borderId="2" xfId="1" applyNumberFormat="1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" fontId="6" fillId="0" borderId="9" xfId="0" applyNumberFormat="1" applyFont="1" applyBorder="1"/>
    <xf numFmtId="9" fontId="6" fillId="0" borderId="9" xfId="1" applyFont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0" borderId="1" xfId="0" applyNumberFormat="1" applyFont="1" applyBorder="1"/>
    <xf numFmtId="9" fontId="6" fillId="0" borderId="1" xfId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9" fontId="8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9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1960701855399"/>
          <c:y val="8.97436833764058E-2"/>
          <c:w val="0.73458469080692401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Counts'!$C$6:$C$23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Counts'!$D$6:$D$23</c:f>
              <c:numCache>
                <c:formatCode>General</c:formatCode>
                <c:ptCount val="18"/>
                <c:pt idx="0">
                  <c:v>18</c:v>
                </c:pt>
                <c:pt idx="1">
                  <c:v>8</c:v>
                </c:pt>
                <c:pt idx="2">
                  <c:v>1</c:v>
                </c:pt>
                <c:pt idx="3">
                  <c:v>7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8</c:v>
                </c:pt>
                <c:pt idx="9">
                  <c:v>14</c:v>
                </c:pt>
                <c:pt idx="10">
                  <c:v>11</c:v>
                </c:pt>
                <c:pt idx="11">
                  <c:v>10</c:v>
                </c:pt>
                <c:pt idx="12">
                  <c:v>13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0679552"/>
        <c:axId val="130682240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Counts'!$F$6:$F$23</c:f>
              <c:numCache>
                <c:formatCode>General</c:formatCode>
                <c:ptCount val="18"/>
                <c:pt idx="0">
                  <c:v>0.16216216216216217</c:v>
                </c:pt>
                <c:pt idx="1">
                  <c:v>0.23423423423423423</c:v>
                </c:pt>
                <c:pt idx="2">
                  <c:v>0.24324324324324323</c:v>
                </c:pt>
                <c:pt idx="3">
                  <c:v>0.30630630630630629</c:v>
                </c:pt>
                <c:pt idx="4">
                  <c:v>0.34234234234234234</c:v>
                </c:pt>
                <c:pt idx="5">
                  <c:v>0.36036036036036034</c:v>
                </c:pt>
                <c:pt idx="6">
                  <c:v>0.37837837837837834</c:v>
                </c:pt>
                <c:pt idx="7">
                  <c:v>0.4324324324324324</c:v>
                </c:pt>
                <c:pt idx="8">
                  <c:v>0.50450450450450446</c:v>
                </c:pt>
                <c:pt idx="9">
                  <c:v>0.63063063063063063</c:v>
                </c:pt>
                <c:pt idx="10">
                  <c:v>0.72972972972972971</c:v>
                </c:pt>
                <c:pt idx="11">
                  <c:v>0.81981981981981977</c:v>
                </c:pt>
                <c:pt idx="12">
                  <c:v>0.93693693693693691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74528"/>
        <c:axId val="65463424"/>
      </c:lineChart>
      <c:catAx>
        <c:axId val="13067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0381245901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682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682240"/>
        <c:scaling>
          <c:orientation val="minMax"/>
          <c:max val="2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307719913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679552"/>
        <c:crosses val="autoZero"/>
        <c:crossBetween val="between"/>
        <c:majorUnit val="2"/>
      </c:valAx>
      <c:catAx>
        <c:axId val="13077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65463424"/>
        <c:crosses val="autoZero"/>
        <c:auto val="0"/>
        <c:lblAlgn val="ctr"/>
        <c:lblOffset val="100"/>
        <c:noMultiLvlLbl val="0"/>
      </c:catAx>
      <c:valAx>
        <c:axId val="6546342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2784087310801999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77452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81501340482601"/>
          <c:y val="0.102564102564103"/>
          <c:w val="0.211796246648794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1960701855399"/>
          <c:y val="8.97436833764058E-2"/>
          <c:w val="0.73458469080692401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Counts'!$I$6:$I$23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Counts'!$J$6:$J$23</c:f>
              <c:numCache>
                <c:formatCode>General</c:formatCode>
                <c:ptCount val="18"/>
                <c:pt idx="0">
                  <c:v>26</c:v>
                </c:pt>
                <c:pt idx="1">
                  <c:v>11</c:v>
                </c:pt>
                <c:pt idx="2">
                  <c:v>2</c:v>
                </c:pt>
                <c:pt idx="3">
                  <c:v>9</c:v>
                </c:pt>
                <c:pt idx="4">
                  <c:v>2</c:v>
                </c:pt>
                <c:pt idx="5">
                  <c:v>9</c:v>
                </c:pt>
                <c:pt idx="6">
                  <c:v>2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9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1848960"/>
        <c:axId val="81851520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Counts'!$L$6:$L$23</c:f>
              <c:numCache>
                <c:formatCode>General</c:formatCode>
                <c:ptCount val="18"/>
                <c:pt idx="0">
                  <c:v>0.23423423423423423</c:v>
                </c:pt>
                <c:pt idx="1">
                  <c:v>0.33333333333333331</c:v>
                </c:pt>
                <c:pt idx="2">
                  <c:v>0.35135135135135132</c:v>
                </c:pt>
                <c:pt idx="3">
                  <c:v>0.4324324324324324</c:v>
                </c:pt>
                <c:pt idx="4">
                  <c:v>0.4504504504504504</c:v>
                </c:pt>
                <c:pt idx="5">
                  <c:v>0.53153153153153143</c:v>
                </c:pt>
                <c:pt idx="6">
                  <c:v>0.54954954954954949</c:v>
                </c:pt>
                <c:pt idx="7">
                  <c:v>0.6216216216216216</c:v>
                </c:pt>
                <c:pt idx="8">
                  <c:v>0.69369369369369371</c:v>
                </c:pt>
                <c:pt idx="9">
                  <c:v>0.76576576576576583</c:v>
                </c:pt>
                <c:pt idx="10">
                  <c:v>0.81981981981981988</c:v>
                </c:pt>
                <c:pt idx="11">
                  <c:v>0.87387387387387394</c:v>
                </c:pt>
                <c:pt idx="12">
                  <c:v>0.95495495495495497</c:v>
                </c:pt>
                <c:pt idx="13">
                  <c:v>0.98198198198198194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53440"/>
        <c:axId val="81920768"/>
      </c:lineChart>
      <c:catAx>
        <c:axId val="8184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0381245901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851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851520"/>
        <c:scaling>
          <c:orientation val="minMax"/>
          <c:max val="2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307719913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848960"/>
        <c:crosses val="autoZero"/>
        <c:crossBetween val="between"/>
        <c:majorUnit val="2"/>
      </c:valAx>
      <c:catAx>
        <c:axId val="81853440"/>
        <c:scaling>
          <c:orientation val="minMax"/>
        </c:scaling>
        <c:delete val="1"/>
        <c:axPos val="b"/>
        <c:majorTickMark val="out"/>
        <c:minorTickMark val="none"/>
        <c:tickLblPos val="nextTo"/>
        <c:crossAx val="81920768"/>
        <c:crosses val="autoZero"/>
        <c:auto val="0"/>
        <c:lblAlgn val="ctr"/>
        <c:lblOffset val="100"/>
        <c:noMultiLvlLbl val="0"/>
      </c:catAx>
      <c:valAx>
        <c:axId val="8192076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2784087310801999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85344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81501340482601"/>
          <c:y val="0.102564102564103"/>
          <c:w val="0.211796246648794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1960701855399"/>
          <c:y val="8.97436833764058E-2"/>
          <c:w val="0.73458469080692401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Counts'!$I$6:$I$23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Counts'!$P$6:$P$23</c:f>
              <c:numCache>
                <c:formatCode>General</c:formatCode>
                <c:ptCount val="18"/>
                <c:pt idx="0">
                  <c:v>16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14</c:v>
                </c:pt>
                <c:pt idx="12">
                  <c:v>11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1934592"/>
        <c:axId val="81941248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Counts'!$R$6:$R$23</c:f>
              <c:numCache>
                <c:formatCode>General</c:formatCode>
                <c:ptCount val="18"/>
                <c:pt idx="0">
                  <c:v>0.15841584158415842</c:v>
                </c:pt>
                <c:pt idx="1">
                  <c:v>0.19801980198019803</c:v>
                </c:pt>
                <c:pt idx="2">
                  <c:v>0.20792079207920794</c:v>
                </c:pt>
                <c:pt idx="3">
                  <c:v>0.24752475247524755</c:v>
                </c:pt>
                <c:pt idx="4">
                  <c:v>0.30693069306930698</c:v>
                </c:pt>
                <c:pt idx="5">
                  <c:v>0.3267326732673268</c:v>
                </c:pt>
                <c:pt idx="6">
                  <c:v>0.3861386138613862</c:v>
                </c:pt>
                <c:pt idx="7">
                  <c:v>0.46534653465346543</c:v>
                </c:pt>
                <c:pt idx="8">
                  <c:v>0.53465346534653468</c:v>
                </c:pt>
                <c:pt idx="9">
                  <c:v>0.61386138613861385</c:v>
                </c:pt>
                <c:pt idx="10">
                  <c:v>0.69306930693069302</c:v>
                </c:pt>
                <c:pt idx="11">
                  <c:v>0.83168316831683164</c:v>
                </c:pt>
                <c:pt idx="12">
                  <c:v>0.94059405940594054</c:v>
                </c:pt>
                <c:pt idx="13">
                  <c:v>0.98019801980198018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43168"/>
        <c:axId val="81944960"/>
      </c:lineChart>
      <c:catAx>
        <c:axId val="8193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0381245901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94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941248"/>
        <c:scaling>
          <c:orientation val="minMax"/>
          <c:max val="2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307719913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934592"/>
        <c:crosses val="autoZero"/>
        <c:crossBetween val="between"/>
        <c:majorUnit val="2"/>
      </c:valAx>
      <c:catAx>
        <c:axId val="81943168"/>
        <c:scaling>
          <c:orientation val="minMax"/>
        </c:scaling>
        <c:delete val="1"/>
        <c:axPos val="b"/>
        <c:majorTickMark val="out"/>
        <c:minorTickMark val="none"/>
        <c:tickLblPos val="nextTo"/>
        <c:crossAx val="81944960"/>
        <c:crosses val="autoZero"/>
        <c:auto val="0"/>
        <c:lblAlgn val="ctr"/>
        <c:lblOffset val="100"/>
        <c:noMultiLvlLbl val="0"/>
      </c:catAx>
      <c:valAx>
        <c:axId val="81944960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2784087310801999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94316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81501340482601"/>
          <c:y val="0.102564102564103"/>
          <c:w val="0.211796246648794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1960701855399"/>
          <c:y val="8.97436833764058E-2"/>
          <c:w val="0.73458469080692401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Counts'!$I$6:$I$23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Counts'!$V$6:$V$23</c:f>
              <c:numCache>
                <c:formatCode>General</c:formatCode>
                <c:ptCount val="18"/>
                <c:pt idx="0">
                  <c:v>15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6</c:v>
                </c:pt>
                <c:pt idx="7">
                  <c:v>12</c:v>
                </c:pt>
                <c:pt idx="8">
                  <c:v>17</c:v>
                </c:pt>
                <c:pt idx="9">
                  <c:v>12</c:v>
                </c:pt>
                <c:pt idx="10">
                  <c:v>18</c:v>
                </c:pt>
                <c:pt idx="11">
                  <c:v>15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1954688"/>
        <c:axId val="81957248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Counts'!$X$6:$X$23</c:f>
              <c:numCache>
                <c:formatCode>General</c:formatCode>
                <c:ptCount val="18"/>
                <c:pt idx="0">
                  <c:v>0.12931034482758622</c:v>
                </c:pt>
                <c:pt idx="1">
                  <c:v>0.16379310344827586</c:v>
                </c:pt>
                <c:pt idx="2">
                  <c:v>0.18103448275862069</c:v>
                </c:pt>
                <c:pt idx="3">
                  <c:v>0.18965517241379309</c:v>
                </c:pt>
                <c:pt idx="4">
                  <c:v>0.18965517241379309</c:v>
                </c:pt>
                <c:pt idx="5">
                  <c:v>0.24137931034482757</c:v>
                </c:pt>
                <c:pt idx="6">
                  <c:v>0.29310344827586204</c:v>
                </c:pt>
                <c:pt idx="7">
                  <c:v>0.39655172413793099</c:v>
                </c:pt>
                <c:pt idx="8">
                  <c:v>0.54310344827586199</c:v>
                </c:pt>
                <c:pt idx="9">
                  <c:v>0.64655172413793094</c:v>
                </c:pt>
                <c:pt idx="10">
                  <c:v>0.80172413793103436</c:v>
                </c:pt>
                <c:pt idx="11">
                  <c:v>0.93103448275862055</c:v>
                </c:pt>
                <c:pt idx="12">
                  <c:v>0.96551724137931016</c:v>
                </c:pt>
                <c:pt idx="13">
                  <c:v>0.9913793103448274</c:v>
                </c:pt>
                <c:pt idx="14">
                  <c:v>0.99999999999999978</c:v>
                </c:pt>
                <c:pt idx="15">
                  <c:v>0.99999999999999978</c:v>
                </c:pt>
                <c:pt idx="16">
                  <c:v>0.99999999999999978</c:v>
                </c:pt>
                <c:pt idx="17">
                  <c:v>0.99999999999999978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59168"/>
        <c:axId val="81960960"/>
      </c:lineChart>
      <c:catAx>
        <c:axId val="8195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0381245901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95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957248"/>
        <c:scaling>
          <c:orientation val="minMax"/>
          <c:max val="2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307719913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954688"/>
        <c:crosses val="autoZero"/>
        <c:crossBetween val="between"/>
        <c:majorUnit val="2"/>
      </c:valAx>
      <c:catAx>
        <c:axId val="81959168"/>
        <c:scaling>
          <c:orientation val="minMax"/>
        </c:scaling>
        <c:delete val="1"/>
        <c:axPos val="b"/>
        <c:majorTickMark val="out"/>
        <c:minorTickMark val="none"/>
        <c:tickLblPos val="nextTo"/>
        <c:crossAx val="81960960"/>
        <c:crosses val="autoZero"/>
        <c:auto val="0"/>
        <c:lblAlgn val="ctr"/>
        <c:lblOffset val="100"/>
        <c:noMultiLvlLbl val="0"/>
      </c:catAx>
      <c:valAx>
        <c:axId val="81960960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2784087310801999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95916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81501340482601"/>
          <c:y val="0.102564102564103"/>
          <c:w val="0.211796246648794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71120</xdr:rowOff>
    </xdr:from>
    <xdr:to>
      <xdr:col>5</xdr:col>
      <xdr:colOff>914400</xdr:colOff>
      <xdr:row>51</xdr:row>
      <xdr:rowOff>116840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20320</xdr:colOff>
      <xdr:row>33</xdr:row>
      <xdr:rowOff>40640</xdr:rowOff>
    </xdr:from>
    <xdr:to>
      <xdr:col>11</xdr:col>
      <xdr:colOff>934720</xdr:colOff>
      <xdr:row>51</xdr:row>
      <xdr:rowOff>86360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934720</xdr:colOff>
      <xdr:row>33</xdr:row>
      <xdr:rowOff>71120</xdr:rowOff>
    </xdr:from>
    <xdr:to>
      <xdr:col>17</xdr:col>
      <xdr:colOff>894080</xdr:colOff>
      <xdr:row>51</xdr:row>
      <xdr:rowOff>116840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33</xdr:row>
      <xdr:rowOff>71120</xdr:rowOff>
    </xdr:from>
    <xdr:to>
      <xdr:col>23</xdr:col>
      <xdr:colOff>914400</xdr:colOff>
      <xdr:row>51</xdr:row>
      <xdr:rowOff>116840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erra/Archive%20New/L_R/Lower%20Libby%20Creek%20Assessment_110220/Habitat%20Assessment/Libby%20Draft%20-%20Dec%202011/Libby%20Draft%20_Dec%2016/Libby%20Draft%20_Dec%2016/LIBBY%20DATA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 measurements"/>
      <sheetName val="wetted width"/>
      <sheetName val="Side-Channels"/>
      <sheetName val="pool spacing"/>
      <sheetName val="resid depth"/>
      <sheetName val="Depths"/>
      <sheetName val="Lengths"/>
      <sheetName val="Habitat Types"/>
      <sheetName val="Proportion by Area"/>
      <sheetName val="Habitat Unit Count"/>
      <sheetName val="Ocular Sediment"/>
      <sheetName val="Ocular Sediment Pie charts"/>
      <sheetName val="Pebble Counts"/>
      <sheetName val="Pebble Counts 2"/>
      <sheetName val="Wood"/>
      <sheetName val="Erosion"/>
      <sheetName val="Riparian Veg"/>
      <sheetName val="raw data"/>
      <sheetName val="data"/>
      <sheetName val="comments"/>
      <sheetName val="Reach 1"/>
      <sheetName val="Reach 2"/>
      <sheetName val="Pool"/>
      <sheetName val="Riffle"/>
      <sheetName val="Glide"/>
      <sheetName val="nth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C6" t="str">
            <v>&lt;2</v>
          </cell>
          <cell r="D6">
            <v>18</v>
          </cell>
          <cell r="F6">
            <v>0.16216216216216217</v>
          </cell>
          <cell r="I6" t="str">
            <v>&lt;2</v>
          </cell>
          <cell r="J6">
            <v>26</v>
          </cell>
          <cell r="L6">
            <v>0.23423423423423423</v>
          </cell>
          <cell r="P6">
            <v>16</v>
          </cell>
          <cell r="R6">
            <v>0.15841584158415842</v>
          </cell>
          <cell r="V6">
            <v>15</v>
          </cell>
          <cell r="X6">
            <v>0.12931034482758622</v>
          </cell>
        </row>
        <row r="7">
          <cell r="C7" t="str">
            <v>2.1-4</v>
          </cell>
          <cell r="D7">
            <v>8</v>
          </cell>
          <cell r="F7">
            <v>0.23423423423423423</v>
          </cell>
          <cell r="I7" t="str">
            <v>2.1-4</v>
          </cell>
          <cell r="J7">
            <v>11</v>
          </cell>
          <cell r="L7">
            <v>0.33333333333333331</v>
          </cell>
          <cell r="P7">
            <v>4</v>
          </cell>
          <cell r="R7">
            <v>0.19801980198019803</v>
          </cell>
          <cell r="V7">
            <v>4</v>
          </cell>
          <cell r="X7">
            <v>0.16379310344827586</v>
          </cell>
        </row>
        <row r="8">
          <cell r="C8" t="str">
            <v>4.1-5.7</v>
          </cell>
          <cell r="D8">
            <v>1</v>
          </cell>
          <cell r="F8">
            <v>0.24324324324324323</v>
          </cell>
          <cell r="I8" t="str">
            <v>4.1-5.7</v>
          </cell>
          <cell r="J8">
            <v>2</v>
          </cell>
          <cell r="L8">
            <v>0.35135135135135132</v>
          </cell>
          <cell r="P8">
            <v>1</v>
          </cell>
          <cell r="R8">
            <v>0.20792079207920794</v>
          </cell>
          <cell r="V8">
            <v>2</v>
          </cell>
          <cell r="X8">
            <v>0.18103448275862069</v>
          </cell>
        </row>
        <row r="9">
          <cell r="C9" t="str">
            <v>5.8-8</v>
          </cell>
          <cell r="D9">
            <v>7</v>
          </cell>
          <cell r="F9">
            <v>0.30630630630630629</v>
          </cell>
          <cell r="I9" t="str">
            <v>5.8-8</v>
          </cell>
          <cell r="J9">
            <v>9</v>
          </cell>
          <cell r="L9">
            <v>0.4324324324324324</v>
          </cell>
          <cell r="P9">
            <v>4</v>
          </cell>
          <cell r="R9">
            <v>0.24752475247524755</v>
          </cell>
          <cell r="V9">
            <v>1</v>
          </cell>
          <cell r="X9">
            <v>0.18965517241379309</v>
          </cell>
        </row>
        <row r="10">
          <cell r="C10" t="str">
            <v>8.1-11.3</v>
          </cell>
          <cell r="D10">
            <v>4</v>
          </cell>
          <cell r="F10">
            <v>0.34234234234234234</v>
          </cell>
          <cell r="I10" t="str">
            <v>8.1-11.3</v>
          </cell>
          <cell r="J10">
            <v>2</v>
          </cell>
          <cell r="L10">
            <v>0.4504504504504504</v>
          </cell>
          <cell r="P10">
            <v>6</v>
          </cell>
          <cell r="R10">
            <v>0.30693069306930698</v>
          </cell>
          <cell r="V10">
            <v>0</v>
          </cell>
          <cell r="X10">
            <v>0.18965517241379309</v>
          </cell>
        </row>
        <row r="11">
          <cell r="C11" t="str">
            <v>11.4-16</v>
          </cell>
          <cell r="D11">
            <v>2</v>
          </cell>
          <cell r="F11">
            <v>0.36036036036036034</v>
          </cell>
          <cell r="I11" t="str">
            <v>11.4-16</v>
          </cell>
          <cell r="J11">
            <v>9</v>
          </cell>
          <cell r="L11">
            <v>0.53153153153153143</v>
          </cell>
          <cell r="P11">
            <v>2</v>
          </cell>
          <cell r="R11">
            <v>0.3267326732673268</v>
          </cell>
          <cell r="V11">
            <v>6</v>
          </cell>
          <cell r="X11">
            <v>0.24137931034482757</v>
          </cell>
        </row>
        <row r="12">
          <cell r="C12" t="str">
            <v>16.1-22.6</v>
          </cell>
          <cell r="D12">
            <v>2</v>
          </cell>
          <cell r="F12">
            <v>0.37837837837837834</v>
          </cell>
          <cell r="I12" t="str">
            <v>16.1-22.6</v>
          </cell>
          <cell r="J12">
            <v>2</v>
          </cell>
          <cell r="L12">
            <v>0.54954954954954949</v>
          </cell>
          <cell r="P12">
            <v>6</v>
          </cell>
          <cell r="R12">
            <v>0.3861386138613862</v>
          </cell>
          <cell r="V12">
            <v>6</v>
          </cell>
          <cell r="X12">
            <v>0.29310344827586204</v>
          </cell>
        </row>
        <row r="13">
          <cell r="C13" t="str">
            <v>22.7-32</v>
          </cell>
          <cell r="D13">
            <v>6</v>
          </cell>
          <cell r="F13">
            <v>0.4324324324324324</v>
          </cell>
          <cell r="I13" t="str">
            <v>22.7-32</v>
          </cell>
          <cell r="J13">
            <v>8</v>
          </cell>
          <cell r="L13">
            <v>0.6216216216216216</v>
          </cell>
          <cell r="P13">
            <v>8</v>
          </cell>
          <cell r="R13">
            <v>0.46534653465346543</v>
          </cell>
          <cell r="V13">
            <v>12</v>
          </cell>
          <cell r="X13">
            <v>0.39655172413793099</v>
          </cell>
        </row>
        <row r="14">
          <cell r="C14" t="str">
            <v>32.1-45</v>
          </cell>
          <cell r="D14">
            <v>8</v>
          </cell>
          <cell r="F14">
            <v>0.50450450450450446</v>
          </cell>
          <cell r="I14" t="str">
            <v>32.1-45</v>
          </cell>
          <cell r="J14">
            <v>8</v>
          </cell>
          <cell r="L14">
            <v>0.69369369369369371</v>
          </cell>
          <cell r="P14">
            <v>7</v>
          </cell>
          <cell r="R14">
            <v>0.53465346534653468</v>
          </cell>
          <cell r="V14">
            <v>17</v>
          </cell>
          <cell r="X14">
            <v>0.54310344827586199</v>
          </cell>
        </row>
        <row r="15">
          <cell r="C15" t="str">
            <v>45.1-64</v>
          </cell>
          <cell r="D15">
            <v>14</v>
          </cell>
          <cell r="F15">
            <v>0.63063063063063063</v>
          </cell>
          <cell r="I15" t="str">
            <v>45.1-64</v>
          </cell>
          <cell r="J15">
            <v>8</v>
          </cell>
          <cell r="L15">
            <v>0.76576576576576583</v>
          </cell>
          <cell r="P15">
            <v>8</v>
          </cell>
          <cell r="R15">
            <v>0.61386138613861385</v>
          </cell>
          <cell r="V15">
            <v>12</v>
          </cell>
          <cell r="X15">
            <v>0.64655172413793094</v>
          </cell>
        </row>
        <row r="16">
          <cell r="C16" t="str">
            <v>64.1-90</v>
          </cell>
          <cell r="D16">
            <v>11</v>
          </cell>
          <cell r="F16">
            <v>0.72972972972972971</v>
          </cell>
          <cell r="I16" t="str">
            <v>64.1-90</v>
          </cell>
          <cell r="J16">
            <v>6</v>
          </cell>
          <cell r="L16">
            <v>0.81981981981981988</v>
          </cell>
          <cell r="P16">
            <v>8</v>
          </cell>
          <cell r="R16">
            <v>0.69306930693069302</v>
          </cell>
          <cell r="V16">
            <v>18</v>
          </cell>
          <cell r="X16">
            <v>0.80172413793103436</v>
          </cell>
        </row>
        <row r="17">
          <cell r="C17" t="str">
            <v>90.1-128</v>
          </cell>
          <cell r="D17">
            <v>10</v>
          </cell>
          <cell r="F17">
            <v>0.81981981981981977</v>
          </cell>
          <cell r="I17" t="str">
            <v>90.1-128</v>
          </cell>
          <cell r="J17">
            <v>6</v>
          </cell>
          <cell r="L17">
            <v>0.87387387387387394</v>
          </cell>
          <cell r="P17">
            <v>14</v>
          </cell>
          <cell r="R17">
            <v>0.83168316831683164</v>
          </cell>
          <cell r="V17">
            <v>15</v>
          </cell>
          <cell r="X17">
            <v>0.93103448275862055</v>
          </cell>
        </row>
        <row r="18">
          <cell r="C18" t="str">
            <v>128.1-180</v>
          </cell>
          <cell r="D18">
            <v>13</v>
          </cell>
          <cell r="F18">
            <v>0.93693693693693691</v>
          </cell>
          <cell r="I18" t="str">
            <v>128.1-180</v>
          </cell>
          <cell r="J18">
            <v>9</v>
          </cell>
          <cell r="L18">
            <v>0.95495495495495497</v>
          </cell>
          <cell r="P18">
            <v>11</v>
          </cell>
          <cell r="R18">
            <v>0.94059405940594054</v>
          </cell>
          <cell r="V18">
            <v>4</v>
          </cell>
          <cell r="X18">
            <v>0.96551724137931016</v>
          </cell>
        </row>
        <row r="19">
          <cell r="C19" t="str">
            <v>180.1-256</v>
          </cell>
          <cell r="D19">
            <v>7</v>
          </cell>
          <cell r="F19">
            <v>1</v>
          </cell>
          <cell r="I19" t="str">
            <v>180.1-256</v>
          </cell>
          <cell r="J19">
            <v>3</v>
          </cell>
          <cell r="L19">
            <v>0.98198198198198194</v>
          </cell>
          <cell r="P19">
            <v>4</v>
          </cell>
          <cell r="R19">
            <v>0.98019801980198018</v>
          </cell>
          <cell r="V19">
            <v>3</v>
          </cell>
          <cell r="X19">
            <v>0.9913793103448274</v>
          </cell>
        </row>
        <row r="20">
          <cell r="C20" t="str">
            <v>256.1-362</v>
          </cell>
          <cell r="D20">
            <v>0</v>
          </cell>
          <cell r="F20">
            <v>1</v>
          </cell>
          <cell r="I20" t="str">
            <v>256.1-362</v>
          </cell>
          <cell r="J20">
            <v>2</v>
          </cell>
          <cell r="L20">
            <v>1</v>
          </cell>
          <cell r="P20">
            <v>2</v>
          </cell>
          <cell r="R20">
            <v>1</v>
          </cell>
          <cell r="V20">
            <v>1</v>
          </cell>
          <cell r="X20">
            <v>0.99999999999999978</v>
          </cell>
        </row>
        <row r="21">
          <cell r="C21" t="str">
            <v>362.1-512</v>
          </cell>
          <cell r="D21">
            <v>0</v>
          </cell>
          <cell r="F21">
            <v>1</v>
          </cell>
          <cell r="I21" t="str">
            <v>362.1-512</v>
          </cell>
          <cell r="J21">
            <v>0</v>
          </cell>
          <cell r="L21">
            <v>1</v>
          </cell>
          <cell r="P21">
            <v>0</v>
          </cell>
          <cell r="R21">
            <v>1</v>
          </cell>
          <cell r="V21">
            <v>0</v>
          </cell>
          <cell r="X21">
            <v>0.99999999999999978</v>
          </cell>
        </row>
        <row r="22">
          <cell r="C22" t="str">
            <v>&gt;512</v>
          </cell>
          <cell r="D22">
            <v>0</v>
          </cell>
          <cell r="F22">
            <v>1</v>
          </cell>
          <cell r="I22" t="str">
            <v>&gt;512</v>
          </cell>
          <cell r="J22">
            <v>0</v>
          </cell>
          <cell r="L22">
            <v>1</v>
          </cell>
          <cell r="P22">
            <v>0</v>
          </cell>
          <cell r="R22">
            <v>1</v>
          </cell>
          <cell r="V22">
            <v>0</v>
          </cell>
          <cell r="X22">
            <v>0.99999999999999978</v>
          </cell>
        </row>
        <row r="23">
          <cell r="C23" t="str">
            <v>Bedrock</v>
          </cell>
          <cell r="D23">
            <v>0</v>
          </cell>
          <cell r="F23">
            <v>1</v>
          </cell>
          <cell r="I23" t="str">
            <v>Bedrock</v>
          </cell>
          <cell r="J23">
            <v>0</v>
          </cell>
          <cell r="L23">
            <v>1</v>
          </cell>
          <cell r="P23">
            <v>0</v>
          </cell>
          <cell r="R23">
            <v>1</v>
          </cell>
          <cell r="V23">
            <v>0</v>
          </cell>
          <cell r="X23">
            <v>0.99999999999999978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zoomScaleNormal="100" zoomScalePageLayoutView="150" workbookViewId="0">
      <selection activeCell="A128" sqref="A128"/>
    </sheetView>
  </sheetViews>
  <sheetFormatPr defaultColWidth="11" defaultRowHeight="15.75"/>
  <cols>
    <col min="1" max="1" width="38.625" customWidth="1"/>
    <col min="2" max="4" width="23.5" customWidth="1"/>
  </cols>
  <sheetData>
    <row r="1" spans="1:4">
      <c r="A1" s="45"/>
      <c r="B1" s="51" t="s">
        <v>248</v>
      </c>
      <c r="C1" s="51" t="s">
        <v>249</v>
      </c>
      <c r="D1" s="51" t="s">
        <v>27</v>
      </c>
    </row>
    <row r="2" spans="1:4" ht="16.5" thickBot="1">
      <c r="A2" s="46" t="s">
        <v>250</v>
      </c>
      <c r="B2" s="47" t="s">
        <v>252</v>
      </c>
      <c r="C2" s="47" t="s">
        <v>253</v>
      </c>
      <c r="D2" s="47" t="s">
        <v>251</v>
      </c>
    </row>
    <row r="3" spans="1:4" ht="17.25" thickTop="1" thickBot="1">
      <c r="A3" s="48" t="s">
        <v>254</v>
      </c>
      <c r="B3" s="50" t="s">
        <v>255</v>
      </c>
      <c r="C3" s="66" t="s">
        <v>255</v>
      </c>
      <c r="D3" s="49"/>
    </row>
    <row r="4" spans="1:4" ht="16.5" thickBot="1">
      <c r="A4" s="53" t="s">
        <v>256</v>
      </c>
      <c r="B4" s="52">
        <v>2.1100000000000001E-2</v>
      </c>
      <c r="C4" s="67">
        <v>2.9499999999999998E-2</v>
      </c>
      <c r="D4" s="51"/>
    </row>
    <row r="5" spans="1:4">
      <c r="A5" s="54" t="s">
        <v>257</v>
      </c>
      <c r="B5" s="55"/>
      <c r="C5" s="55"/>
      <c r="D5" s="55"/>
    </row>
    <row r="6" spans="1:4">
      <c r="A6" s="56" t="s">
        <v>258</v>
      </c>
      <c r="B6" s="57"/>
      <c r="C6" s="45"/>
      <c r="D6" s="45"/>
    </row>
    <row r="7" spans="1:4">
      <c r="A7" s="58" t="s">
        <v>259</v>
      </c>
      <c r="B7" s="51">
        <v>14.8</v>
      </c>
      <c r="C7" s="51">
        <v>15.8</v>
      </c>
      <c r="D7" s="51">
        <v>15.4</v>
      </c>
    </row>
    <row r="8" spans="1:4">
      <c r="A8" s="58" t="s">
        <v>260</v>
      </c>
      <c r="B8" s="51">
        <v>16</v>
      </c>
      <c r="C8" s="51">
        <v>15</v>
      </c>
      <c r="D8" s="51">
        <v>15.5</v>
      </c>
    </row>
    <row r="9" spans="1:4">
      <c r="A9" s="58" t="s">
        <v>261</v>
      </c>
      <c r="B9" s="51">
        <v>5.2</v>
      </c>
      <c r="C9" s="51">
        <v>5.9</v>
      </c>
      <c r="D9" s="51">
        <v>5.5</v>
      </c>
    </row>
    <row r="10" spans="1:4">
      <c r="A10" s="56" t="s">
        <v>262</v>
      </c>
      <c r="B10" s="51"/>
      <c r="C10" s="51"/>
      <c r="D10" s="57"/>
    </row>
    <row r="11" spans="1:4">
      <c r="A11" s="58" t="s">
        <v>259</v>
      </c>
      <c r="B11" s="51">
        <v>16.8</v>
      </c>
      <c r="C11" s="51">
        <v>13.6</v>
      </c>
      <c r="D11" s="51">
        <v>15</v>
      </c>
    </row>
    <row r="12" spans="1:4">
      <c r="A12" s="58" t="s">
        <v>260</v>
      </c>
      <c r="B12" s="51">
        <v>16</v>
      </c>
      <c r="C12" s="51">
        <v>12.5</v>
      </c>
      <c r="D12" s="51">
        <v>14</v>
      </c>
    </row>
    <row r="13" spans="1:4">
      <c r="A13" s="58" t="s">
        <v>261</v>
      </c>
      <c r="B13" s="51">
        <v>4.5999999999999996</v>
      </c>
      <c r="C13" s="51">
        <v>4.0999999999999996</v>
      </c>
      <c r="D13" s="51">
        <v>4.5999999999999996</v>
      </c>
    </row>
    <row r="14" spans="1:4">
      <c r="A14" s="56" t="s">
        <v>263</v>
      </c>
      <c r="B14" s="45"/>
      <c r="C14" s="45"/>
      <c r="D14" s="57"/>
    </row>
    <row r="15" spans="1:4">
      <c r="A15" s="58" t="s">
        <v>259</v>
      </c>
      <c r="B15" s="51">
        <v>12.8</v>
      </c>
      <c r="C15" s="51">
        <v>12</v>
      </c>
      <c r="D15" s="51">
        <v>12.4</v>
      </c>
    </row>
    <row r="16" spans="1:4">
      <c r="A16" s="58" t="s">
        <v>260</v>
      </c>
      <c r="B16" s="51">
        <v>13</v>
      </c>
      <c r="C16" s="51">
        <v>11</v>
      </c>
      <c r="D16" s="51">
        <v>11</v>
      </c>
    </row>
    <row r="17" spans="1:4" ht="16.5" thickBot="1">
      <c r="A17" s="59" t="s">
        <v>261</v>
      </c>
      <c r="B17" s="49">
        <v>5.5</v>
      </c>
      <c r="C17" s="49">
        <v>3.8</v>
      </c>
      <c r="D17" s="49">
        <v>4.5</v>
      </c>
    </row>
    <row r="18" spans="1:4">
      <c r="A18" s="60" t="s">
        <v>264</v>
      </c>
      <c r="B18" s="51"/>
      <c r="C18" s="55"/>
      <c r="D18" s="51"/>
    </row>
    <row r="19" spans="1:4">
      <c r="A19" s="56" t="s">
        <v>265</v>
      </c>
      <c r="B19" s="51"/>
      <c r="C19" s="51"/>
      <c r="D19" s="57"/>
    </row>
    <row r="20" spans="1:4">
      <c r="A20" s="58" t="s">
        <v>259</v>
      </c>
      <c r="B20" s="51">
        <v>2.4</v>
      </c>
      <c r="C20" s="51">
        <v>2.5</v>
      </c>
      <c r="D20" s="51">
        <v>2.4</v>
      </c>
    </row>
    <row r="21" spans="1:4">
      <c r="A21" s="58" t="s">
        <v>260</v>
      </c>
      <c r="B21" s="51">
        <v>2.2999999999999998</v>
      </c>
      <c r="C21" s="51">
        <v>2.2999999999999998</v>
      </c>
      <c r="D21" s="51">
        <v>2.2999999999999998</v>
      </c>
    </row>
    <row r="22" spans="1:4">
      <c r="A22" s="58" t="s">
        <v>261</v>
      </c>
      <c r="B22" s="51">
        <v>0.4</v>
      </c>
      <c r="C22" s="51">
        <v>0.6</v>
      </c>
      <c r="D22" s="51">
        <v>0.5</v>
      </c>
    </row>
    <row r="23" spans="1:4">
      <c r="A23" s="56" t="s">
        <v>266</v>
      </c>
      <c r="B23" s="57"/>
      <c r="C23" s="51"/>
      <c r="D23" s="51"/>
    </row>
    <row r="24" spans="1:4">
      <c r="A24" s="58" t="s">
        <v>259</v>
      </c>
      <c r="B24" s="51">
        <v>1.4</v>
      </c>
      <c r="C24" s="51">
        <v>1.7</v>
      </c>
      <c r="D24" s="51">
        <v>1.6</v>
      </c>
    </row>
    <row r="25" spans="1:4">
      <c r="A25" s="58" t="s">
        <v>260</v>
      </c>
      <c r="B25" s="51">
        <v>1.2</v>
      </c>
      <c r="C25" s="51">
        <v>1.6</v>
      </c>
      <c r="D25" s="51">
        <v>1.5</v>
      </c>
    </row>
    <row r="26" spans="1:4">
      <c r="A26" s="58" t="s">
        <v>261</v>
      </c>
      <c r="B26" s="51">
        <v>0.5</v>
      </c>
      <c r="C26" s="51">
        <v>0.6</v>
      </c>
      <c r="D26" s="51">
        <v>0.6</v>
      </c>
    </row>
    <row r="27" spans="1:4">
      <c r="A27" s="56" t="s">
        <v>267</v>
      </c>
      <c r="B27" s="51"/>
      <c r="C27" s="51"/>
      <c r="D27" s="57"/>
    </row>
    <row r="28" spans="1:4">
      <c r="A28" s="58" t="s">
        <v>259</v>
      </c>
      <c r="B28" s="51">
        <v>1.2</v>
      </c>
      <c r="C28" s="51">
        <v>1.4</v>
      </c>
      <c r="D28" s="51">
        <v>1.3</v>
      </c>
    </row>
    <row r="29" spans="1:4">
      <c r="A29" s="58" t="s">
        <v>260</v>
      </c>
      <c r="B29" s="51">
        <v>1.1000000000000001</v>
      </c>
      <c r="C29" s="51">
        <v>1.3</v>
      </c>
      <c r="D29" s="51">
        <v>1.2</v>
      </c>
    </row>
    <row r="30" spans="1:4">
      <c r="A30" s="58" t="s">
        <v>261</v>
      </c>
      <c r="B30" s="51">
        <v>0.4</v>
      </c>
      <c r="C30" s="51">
        <v>0.5</v>
      </c>
      <c r="D30" s="51">
        <v>0.4</v>
      </c>
    </row>
    <row r="31" spans="1:4">
      <c r="A31" s="56" t="s">
        <v>268</v>
      </c>
      <c r="B31" s="51"/>
      <c r="C31" s="51"/>
      <c r="D31" s="51"/>
    </row>
    <row r="32" spans="1:4">
      <c r="A32" s="58" t="s">
        <v>259</v>
      </c>
      <c r="B32" s="51">
        <v>0.7</v>
      </c>
      <c r="C32" s="51">
        <v>0.6</v>
      </c>
      <c r="D32" s="51">
        <v>0.7</v>
      </c>
    </row>
    <row r="33" spans="1:4">
      <c r="A33" s="58" t="s">
        <v>260</v>
      </c>
      <c r="B33" s="51">
        <v>0.7</v>
      </c>
      <c r="C33" s="51">
        <v>0.6</v>
      </c>
      <c r="D33" s="51">
        <v>0.6</v>
      </c>
    </row>
    <row r="34" spans="1:4">
      <c r="A34" s="58" t="s">
        <v>261</v>
      </c>
      <c r="B34" s="51">
        <v>0.2</v>
      </c>
      <c r="C34" s="51">
        <v>0.2</v>
      </c>
      <c r="D34" s="51">
        <v>0.2</v>
      </c>
    </row>
    <row r="35" spans="1:4">
      <c r="A35" s="56" t="s">
        <v>269</v>
      </c>
      <c r="B35" s="51"/>
      <c r="C35" s="51"/>
      <c r="D35" s="57"/>
    </row>
    <row r="36" spans="1:4">
      <c r="A36" s="58" t="s">
        <v>259</v>
      </c>
      <c r="B36" s="51">
        <v>1.8</v>
      </c>
      <c r="C36" s="51">
        <v>1.7</v>
      </c>
      <c r="D36" s="51">
        <v>1.7</v>
      </c>
    </row>
    <row r="37" spans="1:4">
      <c r="A37" s="58" t="s">
        <v>260</v>
      </c>
      <c r="B37" s="51">
        <v>1.8</v>
      </c>
      <c r="C37" s="51">
        <v>1.8</v>
      </c>
      <c r="D37" s="51">
        <v>1.8</v>
      </c>
    </row>
    <row r="38" spans="1:4">
      <c r="A38" s="58" t="s">
        <v>261</v>
      </c>
      <c r="B38" s="51">
        <v>0.2</v>
      </c>
      <c r="C38" s="51">
        <v>0.3</v>
      </c>
      <c r="D38" s="51">
        <v>0.3</v>
      </c>
    </row>
    <row r="39" spans="1:4">
      <c r="A39" s="56" t="s">
        <v>270</v>
      </c>
      <c r="B39" s="51"/>
      <c r="C39" s="51"/>
      <c r="D39" s="51"/>
    </row>
    <row r="40" spans="1:4">
      <c r="A40" s="58" t="s">
        <v>259</v>
      </c>
      <c r="B40" s="51">
        <v>0.9</v>
      </c>
      <c r="C40" s="51">
        <v>0.9</v>
      </c>
      <c r="D40" s="51">
        <v>0.9</v>
      </c>
    </row>
    <row r="41" spans="1:4">
      <c r="A41" s="58" t="s">
        <v>260</v>
      </c>
      <c r="B41" s="51">
        <v>1</v>
      </c>
      <c r="C41" s="51">
        <v>0.9</v>
      </c>
      <c r="D41" s="51">
        <v>0.9</v>
      </c>
    </row>
    <row r="42" spans="1:4" ht="16.5" thickBot="1">
      <c r="A42" s="59" t="s">
        <v>261</v>
      </c>
      <c r="B42" s="49">
        <v>0.2</v>
      </c>
      <c r="C42" s="49">
        <v>0.1</v>
      </c>
      <c r="D42" s="49">
        <v>0.2</v>
      </c>
    </row>
    <row r="43" spans="1:4">
      <c r="A43" s="60" t="s">
        <v>271</v>
      </c>
      <c r="B43" s="51"/>
      <c r="C43" s="55"/>
      <c r="D43" s="51"/>
    </row>
    <row r="44" spans="1:4">
      <c r="A44" s="56" t="s">
        <v>272</v>
      </c>
      <c r="B44" s="51"/>
      <c r="C44" s="51"/>
      <c r="D44" s="51"/>
    </row>
    <row r="45" spans="1:4">
      <c r="A45" s="58" t="s">
        <v>259</v>
      </c>
      <c r="B45" s="51">
        <v>22.6</v>
      </c>
      <c r="C45" s="51">
        <v>31.6</v>
      </c>
      <c r="D45" s="51">
        <v>27.8</v>
      </c>
    </row>
    <row r="46" spans="1:4">
      <c r="A46" s="58" t="s">
        <v>261</v>
      </c>
      <c r="B46" s="51">
        <v>8.6</v>
      </c>
      <c r="C46" s="51">
        <v>6</v>
      </c>
      <c r="D46" s="51">
        <v>8.3000000000000007</v>
      </c>
    </row>
    <row r="47" spans="1:4">
      <c r="A47" s="56" t="s">
        <v>309</v>
      </c>
      <c r="B47" s="56"/>
      <c r="C47" s="56"/>
      <c r="D47" s="56"/>
    </row>
    <row r="48" spans="1:4">
      <c r="A48" s="58" t="s">
        <v>259</v>
      </c>
      <c r="B48" s="51">
        <v>2.2000000000000002</v>
      </c>
      <c r="C48" s="51">
        <v>2.2999999999999998</v>
      </c>
      <c r="D48" s="51">
        <v>2.2999999999999998</v>
      </c>
    </row>
    <row r="49" spans="1:4">
      <c r="A49" s="58" t="s">
        <v>261</v>
      </c>
      <c r="B49" s="51">
        <v>0.3</v>
      </c>
      <c r="C49" s="51">
        <v>0.3</v>
      </c>
      <c r="D49" s="51">
        <v>0.3</v>
      </c>
    </row>
    <row r="50" spans="1:4">
      <c r="A50" s="56" t="s">
        <v>273</v>
      </c>
      <c r="B50" s="51"/>
      <c r="C50" s="51"/>
      <c r="D50" s="51"/>
    </row>
    <row r="51" spans="1:4">
      <c r="A51" s="58" t="s">
        <v>259</v>
      </c>
      <c r="B51" s="51">
        <v>2.8</v>
      </c>
      <c r="C51" s="51">
        <v>3.2</v>
      </c>
      <c r="D51" s="51">
        <v>3</v>
      </c>
    </row>
    <row r="52" spans="1:4" ht="16.5" thickBot="1">
      <c r="A52" s="59" t="s">
        <v>261</v>
      </c>
      <c r="B52" s="49">
        <v>0.3</v>
      </c>
      <c r="C52" s="49">
        <v>0.7</v>
      </c>
      <c r="D52" s="49">
        <v>0.6</v>
      </c>
    </row>
    <row r="53" spans="1:4">
      <c r="A53" s="56" t="s">
        <v>274</v>
      </c>
      <c r="B53" s="51"/>
      <c r="C53" s="55"/>
      <c r="D53" s="51"/>
    </row>
    <row r="54" spans="1:4">
      <c r="A54" s="58" t="s">
        <v>259</v>
      </c>
      <c r="B54" s="51">
        <v>10.5</v>
      </c>
      <c r="C54" s="51">
        <v>14.1</v>
      </c>
      <c r="D54" s="51">
        <v>12.6</v>
      </c>
    </row>
    <row r="55" spans="1:4">
      <c r="A55" s="58" t="s">
        <v>261</v>
      </c>
      <c r="B55" s="51">
        <v>4.0999999999999996</v>
      </c>
      <c r="C55" s="51">
        <v>4.2</v>
      </c>
      <c r="D55" s="51">
        <v>4.4000000000000004</v>
      </c>
    </row>
    <row r="56" spans="1:4">
      <c r="A56" s="56" t="s">
        <v>275</v>
      </c>
      <c r="B56" s="51"/>
      <c r="C56" s="51"/>
      <c r="D56" s="51"/>
    </row>
    <row r="57" spans="1:4">
      <c r="A57" s="58" t="s">
        <v>259</v>
      </c>
      <c r="B57" s="51">
        <v>174</v>
      </c>
      <c r="C57" s="51">
        <v>205.7</v>
      </c>
      <c r="D57" s="51">
        <v>192.5</v>
      </c>
    </row>
    <row r="58" spans="1:4" ht="16.5" thickBot="1">
      <c r="A58" s="59" t="s">
        <v>261</v>
      </c>
      <c r="B58" s="49">
        <v>138.5</v>
      </c>
      <c r="C58" s="49">
        <v>95.4</v>
      </c>
      <c r="D58" s="49">
        <v>110.5</v>
      </c>
    </row>
    <row r="59" spans="1:4">
      <c r="A59" s="60" t="s">
        <v>276</v>
      </c>
      <c r="B59" s="51"/>
      <c r="C59" s="55"/>
      <c r="D59" s="51"/>
    </row>
    <row r="60" spans="1:4">
      <c r="A60" s="45" t="s">
        <v>258</v>
      </c>
      <c r="B60" s="61">
        <v>0.12</v>
      </c>
      <c r="C60" s="61">
        <v>0.11</v>
      </c>
      <c r="D60" s="61">
        <v>0.12</v>
      </c>
    </row>
    <row r="61" spans="1:4">
      <c r="A61" s="45" t="s">
        <v>262</v>
      </c>
      <c r="B61" s="61">
        <v>0.8</v>
      </c>
      <c r="C61" s="61">
        <v>0.8</v>
      </c>
      <c r="D61" s="61">
        <v>0.8</v>
      </c>
    </row>
    <row r="62" spans="1:4">
      <c r="A62" s="45" t="s">
        <v>263</v>
      </c>
      <c r="B62" s="61">
        <v>0.08</v>
      </c>
      <c r="C62" s="61">
        <v>0.08</v>
      </c>
      <c r="D62" s="61">
        <v>0.08</v>
      </c>
    </row>
    <row r="63" spans="1:4" ht="16.5" thickBot="1">
      <c r="A63" s="62" t="s">
        <v>277</v>
      </c>
      <c r="B63" s="63">
        <v>0</v>
      </c>
      <c r="C63" s="63">
        <v>0.01</v>
      </c>
      <c r="D63" s="63">
        <v>0</v>
      </c>
    </row>
    <row r="64" spans="1:4">
      <c r="A64" s="60" t="s">
        <v>278</v>
      </c>
      <c r="B64" s="51"/>
      <c r="C64" s="55"/>
      <c r="D64" s="51"/>
    </row>
    <row r="65" spans="1:4">
      <c r="A65" s="56" t="s">
        <v>279</v>
      </c>
      <c r="B65" s="51">
        <v>21.5</v>
      </c>
      <c r="C65" s="51">
        <v>20.100000000000001</v>
      </c>
      <c r="D65" s="51">
        <v>20.7</v>
      </c>
    </row>
    <row r="66" spans="1:4">
      <c r="A66" s="56" t="s">
        <v>280</v>
      </c>
      <c r="B66" s="51"/>
      <c r="C66" s="51"/>
      <c r="D66" s="51"/>
    </row>
    <row r="67" spans="1:4">
      <c r="A67" s="64" t="s">
        <v>281</v>
      </c>
      <c r="B67" s="61">
        <v>0.09</v>
      </c>
      <c r="C67" s="61">
        <v>0</v>
      </c>
      <c r="D67" s="61">
        <v>0.04</v>
      </c>
    </row>
    <row r="68" spans="1:4">
      <c r="A68" s="64" t="s">
        <v>282</v>
      </c>
      <c r="B68" s="61">
        <v>0.73</v>
      </c>
      <c r="C68" s="61">
        <v>0.8</v>
      </c>
      <c r="D68" s="61">
        <v>0.77</v>
      </c>
    </row>
    <row r="69" spans="1:4">
      <c r="A69" s="64" t="s">
        <v>283</v>
      </c>
      <c r="B69" s="61">
        <v>0.18</v>
      </c>
      <c r="C69" s="61">
        <v>0.13</v>
      </c>
      <c r="D69" s="61">
        <v>0.15</v>
      </c>
    </row>
    <row r="70" spans="1:4">
      <c r="A70" s="64" t="s">
        <v>284</v>
      </c>
      <c r="B70" s="61">
        <v>0</v>
      </c>
      <c r="C70" s="61">
        <v>7.0000000000000007E-2</v>
      </c>
      <c r="D70" s="61">
        <v>0.04</v>
      </c>
    </row>
    <row r="71" spans="1:4">
      <c r="A71" s="56" t="s">
        <v>285</v>
      </c>
      <c r="B71" s="51">
        <v>1.7</v>
      </c>
      <c r="C71" s="51">
        <v>1.6</v>
      </c>
      <c r="D71" s="51">
        <v>1.7</v>
      </c>
    </row>
    <row r="72" spans="1:4" ht="16.5" thickBot="1">
      <c r="A72" s="56" t="s">
        <v>286</v>
      </c>
      <c r="B72" s="51">
        <v>16.600000000000001</v>
      </c>
      <c r="C72" s="49">
        <v>19</v>
      </c>
      <c r="D72" s="51">
        <v>17.899999999999999</v>
      </c>
    </row>
    <row r="73" spans="1:4">
      <c r="A73" s="65" t="s">
        <v>287</v>
      </c>
      <c r="B73" s="55"/>
      <c r="C73" s="55"/>
      <c r="D73" s="55"/>
    </row>
    <row r="74" spans="1:4">
      <c r="A74" s="56" t="s">
        <v>288</v>
      </c>
      <c r="B74" s="51"/>
      <c r="C74" s="51"/>
      <c r="D74" s="51"/>
    </row>
    <row r="75" spans="1:4">
      <c r="A75" s="58" t="s">
        <v>289</v>
      </c>
      <c r="B75" s="51">
        <v>104</v>
      </c>
      <c r="C75" s="51">
        <v>164</v>
      </c>
      <c r="D75" s="51">
        <v>268</v>
      </c>
    </row>
    <row r="76" spans="1:4">
      <c r="A76" s="58" t="s">
        <v>290</v>
      </c>
      <c r="B76" s="51">
        <v>55</v>
      </c>
      <c r="C76" s="51">
        <v>114</v>
      </c>
      <c r="D76" s="51">
        <v>169</v>
      </c>
    </row>
    <row r="77" spans="1:4">
      <c r="A77" s="58" t="s">
        <v>291</v>
      </c>
      <c r="B77" s="51">
        <v>28</v>
      </c>
      <c r="C77" s="51">
        <v>42</v>
      </c>
      <c r="D77" s="51">
        <v>70</v>
      </c>
    </row>
    <row r="78" spans="1:4">
      <c r="A78" s="58" t="s">
        <v>292</v>
      </c>
      <c r="B78" s="51">
        <v>21</v>
      </c>
      <c r="C78" s="51">
        <v>8</v>
      </c>
      <c r="D78" s="51">
        <v>29</v>
      </c>
    </row>
    <row r="79" spans="1:4">
      <c r="A79" s="56" t="s">
        <v>293</v>
      </c>
      <c r="B79" s="51"/>
      <c r="C79" s="51"/>
      <c r="D79" s="51"/>
    </row>
    <row r="80" spans="1:4">
      <c r="A80" s="58" t="s">
        <v>289</v>
      </c>
      <c r="B80" s="51">
        <v>204</v>
      </c>
      <c r="C80" s="51">
        <v>216</v>
      </c>
      <c r="D80" s="51">
        <v>211</v>
      </c>
    </row>
    <row r="81" spans="1:4">
      <c r="A81" s="58" t="s">
        <v>290</v>
      </c>
      <c r="B81" s="51">
        <v>108</v>
      </c>
      <c r="C81" s="51">
        <v>150</v>
      </c>
      <c r="D81" s="51">
        <v>258</v>
      </c>
    </row>
    <row r="82" spans="1:4">
      <c r="A82" s="58" t="s">
        <v>291</v>
      </c>
      <c r="B82" s="51">
        <v>55</v>
      </c>
      <c r="C82" s="51">
        <v>55</v>
      </c>
      <c r="D82" s="51">
        <v>110</v>
      </c>
    </row>
    <row r="83" spans="1:4" ht="16.5" thickBot="1">
      <c r="A83" s="59" t="s">
        <v>292</v>
      </c>
      <c r="B83" s="49">
        <v>41</v>
      </c>
      <c r="C83" s="49">
        <v>11</v>
      </c>
      <c r="D83" s="49">
        <v>52</v>
      </c>
    </row>
    <row r="84" spans="1:4">
      <c r="A84" s="60" t="s">
        <v>311</v>
      </c>
      <c r="B84" s="51"/>
      <c r="C84" s="55"/>
      <c r="D84" s="51"/>
    </row>
    <row r="85" spans="1:4">
      <c r="A85" s="58" t="s">
        <v>289</v>
      </c>
      <c r="B85" s="61">
        <v>7.0000000000000007E-2</v>
      </c>
      <c r="C85" s="61">
        <v>0.11</v>
      </c>
      <c r="D85" s="61">
        <v>0.1</v>
      </c>
    </row>
    <row r="86" spans="1:4">
      <c r="A86" s="58" t="s">
        <v>258</v>
      </c>
      <c r="B86" s="61">
        <v>0.05</v>
      </c>
      <c r="C86" s="61">
        <v>7.0000000000000007E-2</v>
      </c>
      <c r="D86" s="61">
        <v>0.06</v>
      </c>
    </row>
    <row r="87" spans="1:4">
      <c r="A87" s="58" t="s">
        <v>262</v>
      </c>
      <c r="B87" s="61">
        <v>0.05</v>
      </c>
      <c r="C87" s="61">
        <v>0.12</v>
      </c>
      <c r="D87" s="61">
        <v>0.1</v>
      </c>
    </row>
    <row r="88" spans="1:4">
      <c r="A88" s="58" t="s">
        <v>263</v>
      </c>
      <c r="B88" s="61">
        <v>0.2</v>
      </c>
      <c r="C88" s="61">
        <v>0.08</v>
      </c>
      <c r="D88" s="61">
        <v>0.13</v>
      </c>
    </row>
    <row r="89" spans="1:4">
      <c r="A89" s="58" t="s">
        <v>294</v>
      </c>
      <c r="B89" s="51"/>
      <c r="C89" s="61">
        <v>0</v>
      </c>
      <c r="D89" s="61">
        <v>0</v>
      </c>
    </row>
    <row r="90" spans="1:4" ht="16.5" thickBot="1">
      <c r="A90" s="59" t="s">
        <v>295</v>
      </c>
      <c r="B90" s="49"/>
      <c r="C90" s="63">
        <v>0</v>
      </c>
      <c r="D90" s="63">
        <v>0</v>
      </c>
    </row>
    <row r="91" spans="1:4">
      <c r="A91" s="60" t="s">
        <v>312</v>
      </c>
      <c r="B91" s="51"/>
      <c r="C91" s="55"/>
      <c r="D91" s="51"/>
    </row>
    <row r="92" spans="1:4">
      <c r="A92" s="56" t="s">
        <v>27</v>
      </c>
      <c r="B92" s="51"/>
      <c r="C92" s="51"/>
      <c r="D92" s="51"/>
    </row>
    <row r="93" spans="1:4">
      <c r="A93" s="58" t="s">
        <v>296</v>
      </c>
      <c r="B93" s="61">
        <v>0.13</v>
      </c>
      <c r="C93" s="61">
        <v>0.19</v>
      </c>
      <c r="D93" s="61">
        <v>0.17</v>
      </c>
    </row>
    <row r="94" spans="1:4">
      <c r="A94" s="58" t="s">
        <v>297</v>
      </c>
      <c r="B94" s="61">
        <v>0.39</v>
      </c>
      <c r="C94" s="61">
        <v>0.38</v>
      </c>
      <c r="D94" s="61">
        <v>0.38</v>
      </c>
    </row>
    <row r="95" spans="1:4">
      <c r="A95" s="58" t="s">
        <v>298</v>
      </c>
      <c r="B95" s="61">
        <v>0.43</v>
      </c>
      <c r="C95" s="61">
        <v>0.37</v>
      </c>
      <c r="D95" s="61">
        <v>0.4</v>
      </c>
    </row>
    <row r="96" spans="1:4">
      <c r="A96" s="58" t="s">
        <v>299</v>
      </c>
      <c r="B96" s="61">
        <v>0.05</v>
      </c>
      <c r="C96" s="61">
        <v>0.05</v>
      </c>
      <c r="D96" s="61">
        <v>0.05</v>
      </c>
    </row>
    <row r="97" spans="1:4">
      <c r="A97" s="58" t="s">
        <v>300</v>
      </c>
      <c r="B97" s="61">
        <v>0</v>
      </c>
      <c r="C97" s="61">
        <v>0.01</v>
      </c>
      <c r="D97" s="61">
        <v>0</v>
      </c>
    </row>
    <row r="98" spans="1:4">
      <c r="A98" s="56" t="s">
        <v>262</v>
      </c>
      <c r="B98" s="51"/>
      <c r="C98" s="51"/>
      <c r="D98" s="51"/>
    </row>
    <row r="99" spans="1:4">
      <c r="A99" s="58" t="s">
        <v>296</v>
      </c>
      <c r="B99" s="61">
        <v>0.12</v>
      </c>
      <c r="C99" s="61">
        <v>0.17</v>
      </c>
      <c r="D99" s="61">
        <v>0.15</v>
      </c>
    </row>
    <row r="100" spans="1:4">
      <c r="A100" s="58" t="s">
        <v>297</v>
      </c>
      <c r="B100" s="61">
        <v>0.39</v>
      </c>
      <c r="C100" s="61">
        <v>0.36</v>
      </c>
      <c r="D100" s="61">
        <v>0.37</v>
      </c>
    </row>
    <row r="101" spans="1:4">
      <c r="A101" s="58" t="s">
        <v>298</v>
      </c>
      <c r="B101" s="61">
        <v>0.43</v>
      </c>
      <c r="C101" s="61">
        <v>0.4</v>
      </c>
      <c r="D101" s="61">
        <v>0.41</v>
      </c>
    </row>
    <row r="102" spans="1:4">
      <c r="A102" s="58" t="s">
        <v>299</v>
      </c>
      <c r="B102" s="61">
        <v>0.06</v>
      </c>
      <c r="C102" s="61">
        <v>0.06</v>
      </c>
      <c r="D102" s="61">
        <v>0.06</v>
      </c>
    </row>
    <row r="103" spans="1:4">
      <c r="A103" s="58" t="s">
        <v>300</v>
      </c>
      <c r="B103" s="61">
        <v>0</v>
      </c>
      <c r="C103" s="61">
        <v>0.01</v>
      </c>
      <c r="D103" s="61">
        <v>0</v>
      </c>
    </row>
    <row r="104" spans="1:4">
      <c r="A104" s="56" t="s">
        <v>263</v>
      </c>
      <c r="B104" s="51"/>
      <c r="C104" s="51"/>
      <c r="D104" s="51"/>
    </row>
    <row r="105" spans="1:4">
      <c r="A105" s="58" t="s">
        <v>296</v>
      </c>
      <c r="B105" s="61">
        <v>0.16</v>
      </c>
      <c r="C105" s="61">
        <v>0.26</v>
      </c>
      <c r="D105" s="61">
        <v>0.21</v>
      </c>
    </row>
    <row r="106" spans="1:4">
      <c r="A106" s="58" t="s">
        <v>297</v>
      </c>
      <c r="B106" s="61">
        <v>0.38</v>
      </c>
      <c r="C106" s="61">
        <v>0.45</v>
      </c>
      <c r="D106" s="61">
        <v>0.42</v>
      </c>
    </row>
    <row r="107" spans="1:4">
      <c r="A107" s="58" t="s">
        <v>298</v>
      </c>
      <c r="B107" s="61">
        <v>0.43</v>
      </c>
      <c r="C107" s="61">
        <v>0.28000000000000003</v>
      </c>
      <c r="D107" s="61">
        <v>0.35</v>
      </c>
    </row>
    <row r="108" spans="1:4">
      <c r="A108" s="58" t="s">
        <v>299</v>
      </c>
      <c r="B108" s="61">
        <v>0.03</v>
      </c>
      <c r="C108" s="61">
        <v>0.01</v>
      </c>
      <c r="D108" s="61">
        <v>0.02</v>
      </c>
    </row>
    <row r="109" spans="1:4">
      <c r="A109" s="58" t="s">
        <v>300</v>
      </c>
      <c r="B109" s="61">
        <v>0</v>
      </c>
      <c r="C109" s="61">
        <v>0</v>
      </c>
      <c r="D109" s="61">
        <v>0</v>
      </c>
    </row>
    <row r="110" spans="1:4">
      <c r="A110" s="56" t="s">
        <v>301</v>
      </c>
      <c r="B110" s="51"/>
      <c r="C110" s="51"/>
      <c r="D110" s="51"/>
    </row>
    <row r="111" spans="1:4">
      <c r="A111" s="58" t="s">
        <v>296</v>
      </c>
      <c r="B111" s="51"/>
      <c r="C111" s="61">
        <v>0.1</v>
      </c>
      <c r="D111" s="61">
        <v>0.1</v>
      </c>
    </row>
    <row r="112" spans="1:4">
      <c r="A112" s="58" t="s">
        <v>297</v>
      </c>
      <c r="B112" s="51"/>
      <c r="C112" s="61">
        <v>0.35</v>
      </c>
      <c r="D112" s="61">
        <v>0.35</v>
      </c>
    </row>
    <row r="113" spans="1:4">
      <c r="A113" s="58" t="s">
        <v>298</v>
      </c>
      <c r="B113" s="51"/>
      <c r="C113" s="61">
        <v>0.45</v>
      </c>
      <c r="D113" s="61">
        <v>0.45</v>
      </c>
    </row>
    <row r="114" spans="1:4">
      <c r="A114" s="58" t="s">
        <v>299</v>
      </c>
      <c r="B114" s="51"/>
      <c r="C114" s="61">
        <v>0.1</v>
      </c>
      <c r="D114" s="61">
        <v>0.1</v>
      </c>
    </row>
    <row r="115" spans="1:4">
      <c r="A115" s="58" t="s">
        <v>300</v>
      </c>
      <c r="B115" s="51"/>
      <c r="C115" s="61">
        <v>0</v>
      </c>
      <c r="D115" s="61">
        <v>0</v>
      </c>
    </row>
    <row r="116" spans="1:4">
      <c r="A116" s="56" t="s">
        <v>295</v>
      </c>
      <c r="B116" s="51"/>
      <c r="C116" s="51"/>
      <c r="D116" s="51"/>
    </row>
    <row r="117" spans="1:4">
      <c r="A117" s="58" t="s">
        <v>296</v>
      </c>
      <c r="B117" s="51"/>
      <c r="C117" s="61">
        <v>0.3</v>
      </c>
      <c r="D117" s="61">
        <v>0.3</v>
      </c>
    </row>
    <row r="118" spans="1:4">
      <c r="A118" s="58" t="s">
        <v>297</v>
      </c>
      <c r="B118" s="51"/>
      <c r="C118" s="61">
        <v>0.4</v>
      </c>
      <c r="D118" s="61">
        <v>0.4</v>
      </c>
    </row>
    <row r="119" spans="1:4">
      <c r="A119" s="58" t="s">
        <v>298</v>
      </c>
      <c r="B119" s="51"/>
      <c r="C119" s="61">
        <v>0.25</v>
      </c>
      <c r="D119" s="61">
        <v>0.25</v>
      </c>
    </row>
    <row r="120" spans="1:4">
      <c r="A120" s="58" t="s">
        <v>299</v>
      </c>
      <c r="B120" s="51"/>
      <c r="C120" s="61">
        <v>0.05</v>
      </c>
      <c r="D120" s="61">
        <v>0.05</v>
      </c>
    </row>
    <row r="121" spans="1:4">
      <c r="A121" s="58" t="s">
        <v>300</v>
      </c>
      <c r="B121" s="51"/>
      <c r="C121" s="61">
        <v>0</v>
      </c>
      <c r="D121" s="61">
        <v>0</v>
      </c>
    </row>
    <row r="122" spans="1:4">
      <c r="A122" s="58" t="s">
        <v>310</v>
      </c>
      <c r="B122" s="51"/>
      <c r="C122" s="51"/>
      <c r="D122" s="51"/>
    </row>
    <row r="123" spans="1:4">
      <c r="A123" s="58" t="s">
        <v>296</v>
      </c>
      <c r="B123" s="61">
        <v>0.2</v>
      </c>
      <c r="C123" s="61">
        <v>0.14000000000000001</v>
      </c>
      <c r="D123" s="61">
        <v>0.17</v>
      </c>
    </row>
    <row r="124" spans="1:4">
      <c r="A124" s="58" t="s">
        <v>297</v>
      </c>
      <c r="B124" s="61">
        <v>0.5</v>
      </c>
      <c r="C124" s="61">
        <v>0.49</v>
      </c>
      <c r="D124" s="61">
        <v>0.49</v>
      </c>
    </row>
    <row r="125" spans="1:4">
      <c r="A125" s="58" t="s">
        <v>298</v>
      </c>
      <c r="B125" s="61">
        <v>0.28999999999999998</v>
      </c>
      <c r="C125" s="61">
        <v>0.35</v>
      </c>
      <c r="D125" s="61">
        <v>0.32</v>
      </c>
    </row>
    <row r="126" spans="1:4">
      <c r="A126" s="58" t="s">
        <v>299</v>
      </c>
      <c r="B126" s="61">
        <v>0.01</v>
      </c>
      <c r="C126" s="61">
        <v>0.01</v>
      </c>
      <c r="D126" s="61">
        <v>0.01</v>
      </c>
    </row>
    <row r="127" spans="1:4" ht="16.5" thickBot="1">
      <c r="A127" s="59" t="s">
        <v>300</v>
      </c>
      <c r="B127" s="63">
        <v>0</v>
      </c>
      <c r="C127" s="63">
        <v>0</v>
      </c>
      <c r="D127" s="63">
        <v>0</v>
      </c>
    </row>
    <row r="128" spans="1:4">
      <c r="A128" s="60" t="s">
        <v>313</v>
      </c>
      <c r="B128" s="51"/>
      <c r="C128" s="55"/>
      <c r="D128" s="51"/>
    </row>
    <row r="129" spans="1:4">
      <c r="A129" s="56" t="s">
        <v>302</v>
      </c>
      <c r="B129" s="45"/>
      <c r="C129" s="45"/>
      <c r="D129" s="45"/>
    </row>
    <row r="130" spans="1:4">
      <c r="A130" s="58" t="s">
        <v>303</v>
      </c>
      <c r="B130" s="61">
        <v>0.03</v>
      </c>
      <c r="C130" s="61">
        <v>0.06</v>
      </c>
      <c r="D130" s="61">
        <v>0.05</v>
      </c>
    </row>
    <row r="131" spans="1:4">
      <c r="A131" s="58" t="s">
        <v>304</v>
      </c>
      <c r="B131" s="61">
        <v>0.25</v>
      </c>
      <c r="C131" s="61">
        <v>0.28999999999999998</v>
      </c>
      <c r="D131" s="61">
        <v>0.27</v>
      </c>
    </row>
    <row r="132" spans="1:4">
      <c r="A132" s="58" t="s">
        <v>305</v>
      </c>
      <c r="B132" s="61">
        <v>0.56000000000000005</v>
      </c>
      <c r="C132" s="61">
        <v>0.53</v>
      </c>
      <c r="D132" s="61">
        <v>0.54</v>
      </c>
    </row>
    <row r="133" spans="1:4">
      <c r="A133" s="58" t="s">
        <v>306</v>
      </c>
      <c r="B133" s="61">
        <v>0.11</v>
      </c>
      <c r="C133" s="61">
        <v>0.12</v>
      </c>
      <c r="D133" s="61">
        <v>0.12</v>
      </c>
    </row>
    <row r="134" spans="1:4">
      <c r="A134" s="58" t="s">
        <v>307</v>
      </c>
      <c r="B134" s="61">
        <v>0.06</v>
      </c>
      <c r="C134" s="61">
        <v>0</v>
      </c>
      <c r="D134" s="61">
        <v>0.02</v>
      </c>
    </row>
    <row r="135" spans="1:4">
      <c r="A135" s="56" t="s">
        <v>308</v>
      </c>
      <c r="B135" s="51"/>
      <c r="C135" s="51"/>
      <c r="D135" s="51"/>
    </row>
    <row r="136" spans="1:4">
      <c r="A136" s="58" t="s">
        <v>303</v>
      </c>
      <c r="B136" s="61">
        <v>0.34</v>
      </c>
      <c r="C136" s="61">
        <v>0.19</v>
      </c>
      <c r="D136" s="61">
        <v>0.26</v>
      </c>
    </row>
    <row r="137" spans="1:4">
      <c r="A137" s="58" t="s">
        <v>304</v>
      </c>
      <c r="B137" s="61">
        <v>0.54</v>
      </c>
      <c r="C137" s="61">
        <v>0.43</v>
      </c>
      <c r="D137" s="61">
        <v>0.48</v>
      </c>
    </row>
    <row r="138" spans="1:4">
      <c r="A138" s="58" t="s">
        <v>305</v>
      </c>
      <c r="B138" s="61">
        <v>0.06</v>
      </c>
      <c r="C138" s="61">
        <v>0.26</v>
      </c>
      <c r="D138" s="61">
        <v>0.16</v>
      </c>
    </row>
    <row r="139" spans="1:4">
      <c r="A139" s="58" t="s">
        <v>306</v>
      </c>
      <c r="B139" s="61">
        <v>0.06</v>
      </c>
      <c r="C139" s="61">
        <v>0.13</v>
      </c>
      <c r="D139" s="61">
        <v>0.1</v>
      </c>
    </row>
    <row r="140" spans="1:4">
      <c r="A140" s="58" t="s">
        <v>307</v>
      </c>
      <c r="B140" s="61">
        <v>0</v>
      </c>
      <c r="C140" s="61">
        <v>0</v>
      </c>
      <c r="D140" s="61">
        <v>0</v>
      </c>
    </row>
    <row r="141" spans="1:4" ht="16.5" thickBot="1">
      <c r="A141" s="59"/>
      <c r="B141" s="49"/>
      <c r="C141" s="49"/>
      <c r="D141" s="49"/>
    </row>
    <row r="142" spans="1:4" ht="16.5" thickBot="1">
      <c r="A142" s="59"/>
      <c r="B142" s="49"/>
      <c r="C142" s="68"/>
      <c r="D142" s="4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workbookViewId="0">
      <selection activeCell="E41" sqref="E41"/>
    </sheetView>
  </sheetViews>
  <sheetFormatPr defaultColWidth="10.875" defaultRowHeight="15.75"/>
  <cols>
    <col min="1" max="1" width="9.125" style="13" customWidth="1"/>
    <col min="2" max="2" width="6.875" style="13" customWidth="1"/>
    <col min="3" max="3" width="21.125" style="13" customWidth="1"/>
    <col min="4" max="5" width="10.875" style="13"/>
    <col min="6" max="6" width="14.5" style="13" customWidth="1"/>
    <col min="7" max="7" width="10.875" style="13"/>
    <col min="8" max="8" width="17.875" style="13" customWidth="1"/>
    <col min="9" max="9" width="23.875" style="13" customWidth="1"/>
    <col min="10" max="16384" width="10.875" style="13"/>
  </cols>
  <sheetData>
    <row r="1" spans="1:36">
      <c r="A1" s="3"/>
      <c r="B1" s="10" t="s">
        <v>0</v>
      </c>
      <c r="C1" s="10"/>
      <c r="D1" s="11"/>
      <c r="E1" s="11"/>
      <c r="F1" s="11"/>
      <c r="G1" s="10"/>
      <c r="H1" s="10"/>
      <c r="I1" s="10"/>
      <c r="J1" s="3"/>
      <c r="K1" s="10" t="s">
        <v>1</v>
      </c>
      <c r="L1" s="10"/>
      <c r="M1" s="10"/>
      <c r="N1" s="10" t="s">
        <v>2</v>
      </c>
      <c r="O1" s="12"/>
      <c r="P1" s="10"/>
      <c r="Q1" s="12"/>
      <c r="R1" s="12"/>
      <c r="S1" s="12"/>
      <c r="T1" s="10" t="s">
        <v>3</v>
      </c>
      <c r="U1" s="3"/>
      <c r="V1" s="3"/>
      <c r="W1" s="10" t="s">
        <v>4</v>
      </c>
      <c r="X1" s="10"/>
      <c r="Y1" s="10"/>
      <c r="Z1" s="10" t="s">
        <v>5</v>
      </c>
      <c r="AA1" s="10"/>
      <c r="AB1" s="10"/>
      <c r="AC1" s="11" t="s">
        <v>6</v>
      </c>
      <c r="AD1" s="3"/>
      <c r="AE1" s="10" t="s">
        <v>7</v>
      </c>
      <c r="AF1" s="10"/>
      <c r="AG1" s="10"/>
      <c r="AH1" s="10"/>
      <c r="AI1" s="10"/>
      <c r="AJ1" s="1" t="s">
        <v>8</v>
      </c>
    </row>
    <row r="2" spans="1:36" s="15" customFormat="1">
      <c r="A2" s="4" t="s">
        <v>9</v>
      </c>
      <c r="B2" s="4" t="s">
        <v>10</v>
      </c>
      <c r="C2" s="4" t="s">
        <v>11</v>
      </c>
      <c r="D2" s="14" t="s">
        <v>12</v>
      </c>
      <c r="E2" s="14" t="s">
        <v>13</v>
      </c>
      <c r="F2" s="1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4" t="s">
        <v>21</v>
      </c>
      <c r="N2" s="4" t="s">
        <v>22</v>
      </c>
      <c r="O2" s="14" t="s">
        <v>12</v>
      </c>
      <c r="P2" s="4" t="s">
        <v>23</v>
      </c>
      <c r="Q2" s="14" t="s">
        <v>24</v>
      </c>
      <c r="R2" s="14" t="s">
        <v>25</v>
      </c>
      <c r="S2" s="14" t="s">
        <v>26</v>
      </c>
      <c r="T2" s="4" t="s">
        <v>27</v>
      </c>
      <c r="U2" s="4" t="s">
        <v>28</v>
      </c>
      <c r="V2" s="4" t="s">
        <v>29</v>
      </c>
      <c r="W2" s="4" t="s">
        <v>30</v>
      </c>
      <c r="X2" s="4" t="s">
        <v>31</v>
      </c>
      <c r="Y2" s="4" t="s">
        <v>32</v>
      </c>
      <c r="Z2" s="4" t="s">
        <v>30</v>
      </c>
      <c r="AA2" s="4" t="s">
        <v>31</v>
      </c>
      <c r="AB2" s="4" t="s">
        <v>32</v>
      </c>
      <c r="AC2" s="14" t="s">
        <v>33</v>
      </c>
      <c r="AD2" s="4" t="s">
        <v>34</v>
      </c>
      <c r="AE2" s="4" t="s">
        <v>35</v>
      </c>
      <c r="AF2" s="4" t="s">
        <v>36</v>
      </c>
      <c r="AG2" s="4" t="s">
        <v>37</v>
      </c>
      <c r="AH2" s="4" t="s">
        <v>38</v>
      </c>
      <c r="AI2" s="4" t="s">
        <v>39</v>
      </c>
      <c r="AJ2" s="4"/>
    </row>
    <row r="3" spans="1:36">
      <c r="A3" s="3">
        <v>1</v>
      </c>
      <c r="B3" s="3">
        <v>1</v>
      </c>
      <c r="C3" s="5" t="s">
        <v>40</v>
      </c>
      <c r="D3" s="6">
        <v>0.9</v>
      </c>
      <c r="E3" s="6">
        <v>0.6</v>
      </c>
      <c r="F3" s="6"/>
      <c r="G3" s="5">
        <v>30</v>
      </c>
      <c r="H3" s="5">
        <v>16</v>
      </c>
      <c r="I3" s="5"/>
      <c r="J3" s="5">
        <f>G3*H3</f>
        <v>480</v>
      </c>
      <c r="K3" s="5"/>
      <c r="L3" s="5"/>
      <c r="M3" s="5">
        <v>2</v>
      </c>
      <c r="N3" s="5"/>
      <c r="O3" s="6"/>
      <c r="P3" s="5"/>
      <c r="Q3" s="6"/>
      <c r="R3" s="6"/>
      <c r="S3" s="6"/>
      <c r="T3" s="7"/>
      <c r="U3" s="7"/>
      <c r="V3" s="7"/>
      <c r="W3" s="5" t="s">
        <v>41</v>
      </c>
      <c r="X3" s="5" t="s">
        <v>42</v>
      </c>
      <c r="Y3" s="5" t="s">
        <v>43</v>
      </c>
      <c r="Z3" s="5" t="s">
        <v>41</v>
      </c>
      <c r="AA3" s="5" t="s">
        <v>42</v>
      </c>
      <c r="AB3" s="5" t="s">
        <v>43</v>
      </c>
      <c r="AC3" s="6">
        <v>10</v>
      </c>
      <c r="AD3" s="5">
        <v>950</v>
      </c>
      <c r="AE3" s="5">
        <v>15</v>
      </c>
      <c r="AF3" s="5">
        <v>30</v>
      </c>
      <c r="AG3" s="5">
        <v>50</v>
      </c>
      <c r="AH3" s="5">
        <v>5</v>
      </c>
      <c r="AI3" s="5">
        <v>0</v>
      </c>
      <c r="AJ3" s="1"/>
    </row>
    <row r="4" spans="1:36">
      <c r="A4" s="3">
        <v>1</v>
      </c>
      <c r="B4" s="3">
        <v>2</v>
      </c>
      <c r="C4" s="5" t="s">
        <v>44</v>
      </c>
      <c r="D4" s="6">
        <v>2.5</v>
      </c>
      <c r="E4" s="6"/>
      <c r="F4" s="6">
        <v>0.2</v>
      </c>
      <c r="G4" s="5">
        <v>19</v>
      </c>
      <c r="H4" s="5">
        <v>22</v>
      </c>
      <c r="I4" s="5"/>
      <c r="J4" s="5">
        <f t="shared" ref="J4:J66" si="0">G4*H4</f>
        <v>418</v>
      </c>
      <c r="K4" s="5"/>
      <c r="L4" s="5"/>
      <c r="M4" s="5">
        <v>3</v>
      </c>
      <c r="N4" s="5"/>
      <c r="O4" s="6"/>
      <c r="P4" s="5"/>
      <c r="Q4" s="6"/>
      <c r="R4" s="6"/>
      <c r="S4" s="6"/>
      <c r="T4" s="7"/>
      <c r="U4" s="7"/>
      <c r="V4" s="7"/>
      <c r="W4" s="5" t="s">
        <v>41</v>
      </c>
      <c r="X4" s="5" t="s">
        <v>42</v>
      </c>
      <c r="Y4" s="5" t="s">
        <v>43</v>
      </c>
      <c r="Z4" s="5" t="s">
        <v>45</v>
      </c>
      <c r="AA4" s="5" t="s">
        <v>42</v>
      </c>
      <c r="AB4" s="5" t="s">
        <v>45</v>
      </c>
      <c r="AC4" s="6"/>
      <c r="AD4" s="5"/>
      <c r="AE4" s="5"/>
      <c r="AF4" s="5"/>
      <c r="AG4" s="5"/>
      <c r="AH4" s="5"/>
      <c r="AI4" s="5"/>
      <c r="AJ4" s="8" t="s">
        <v>46</v>
      </c>
    </row>
    <row r="5" spans="1:36">
      <c r="A5" s="3">
        <v>1</v>
      </c>
      <c r="B5" s="3">
        <v>3</v>
      </c>
      <c r="C5" s="5" t="s">
        <v>47</v>
      </c>
      <c r="D5" s="6">
        <v>0.8</v>
      </c>
      <c r="E5" s="6">
        <v>0.6</v>
      </c>
      <c r="F5" s="6"/>
      <c r="G5" s="5">
        <v>35</v>
      </c>
      <c r="H5" s="5">
        <v>23</v>
      </c>
      <c r="I5" s="5"/>
      <c r="J5" s="5">
        <f t="shared" si="0"/>
        <v>805</v>
      </c>
      <c r="K5" s="5"/>
      <c r="L5" s="5">
        <v>1</v>
      </c>
      <c r="M5" s="5"/>
      <c r="N5" s="5"/>
      <c r="O5" s="6"/>
      <c r="P5" s="5"/>
      <c r="Q5" s="6"/>
      <c r="R5" s="6"/>
      <c r="S5" s="6"/>
      <c r="T5" s="7"/>
      <c r="U5" s="7"/>
      <c r="V5" s="7"/>
      <c r="W5" s="5" t="s">
        <v>48</v>
      </c>
      <c r="X5" s="5" t="s">
        <v>42</v>
      </c>
      <c r="Y5" s="5" t="s">
        <v>43</v>
      </c>
      <c r="Z5" s="5" t="s">
        <v>45</v>
      </c>
      <c r="AA5" s="5" t="s">
        <v>42</v>
      </c>
      <c r="AB5" s="5" t="s">
        <v>49</v>
      </c>
      <c r="AC5" s="6"/>
      <c r="AD5" s="5"/>
      <c r="AE5" s="5">
        <v>10</v>
      </c>
      <c r="AF5" s="5">
        <v>45</v>
      </c>
      <c r="AG5" s="5">
        <v>40</v>
      </c>
      <c r="AH5" s="5">
        <v>5</v>
      </c>
      <c r="AI5" s="5">
        <v>0</v>
      </c>
      <c r="AJ5" s="8"/>
    </row>
    <row r="6" spans="1:36">
      <c r="A6" s="3">
        <v>1</v>
      </c>
      <c r="B6" s="3">
        <v>4</v>
      </c>
      <c r="C6" s="5" t="s">
        <v>50</v>
      </c>
      <c r="D6" s="6">
        <v>2.2000000000000002</v>
      </c>
      <c r="E6" s="6"/>
      <c r="F6" s="6">
        <v>0.9</v>
      </c>
      <c r="G6" s="5">
        <v>58</v>
      </c>
      <c r="H6" s="5">
        <v>19</v>
      </c>
      <c r="I6" s="5"/>
      <c r="J6" s="5">
        <f t="shared" si="0"/>
        <v>1102</v>
      </c>
      <c r="K6" s="5"/>
      <c r="L6" s="5">
        <v>1</v>
      </c>
      <c r="M6" s="5"/>
      <c r="N6" s="5"/>
      <c r="O6" s="6"/>
      <c r="P6" s="5"/>
      <c r="Q6" s="6"/>
      <c r="R6" s="6"/>
      <c r="S6" s="6"/>
      <c r="T6" s="7"/>
      <c r="U6" s="7"/>
      <c r="V6" s="7"/>
      <c r="W6" s="5" t="s">
        <v>41</v>
      </c>
      <c r="X6" s="5" t="s">
        <v>42</v>
      </c>
      <c r="Y6" s="5" t="s">
        <v>42</v>
      </c>
      <c r="Z6" s="5" t="s">
        <v>45</v>
      </c>
      <c r="AA6" s="5" t="s">
        <v>42</v>
      </c>
      <c r="AB6" s="5" t="s">
        <v>43</v>
      </c>
      <c r="AC6" s="6"/>
      <c r="AD6" s="5"/>
      <c r="AE6" s="5"/>
      <c r="AF6" s="5"/>
      <c r="AG6" s="5"/>
      <c r="AH6" s="5"/>
      <c r="AI6" s="5"/>
      <c r="AJ6" s="8"/>
    </row>
    <row r="7" spans="1:36">
      <c r="A7" s="3">
        <v>1</v>
      </c>
      <c r="B7" s="3">
        <v>5</v>
      </c>
      <c r="C7" s="5" t="s">
        <v>51</v>
      </c>
      <c r="D7" s="6">
        <v>1.7</v>
      </c>
      <c r="E7" s="6">
        <v>1.1000000000000001</v>
      </c>
      <c r="F7" s="6"/>
      <c r="G7" s="5">
        <v>23</v>
      </c>
      <c r="H7" s="5">
        <v>9</v>
      </c>
      <c r="I7" s="5">
        <v>10</v>
      </c>
      <c r="J7" s="5">
        <f t="shared" si="0"/>
        <v>207</v>
      </c>
      <c r="K7" s="5">
        <v>1</v>
      </c>
      <c r="L7" s="5">
        <v>3</v>
      </c>
      <c r="M7" s="5">
        <v>1</v>
      </c>
      <c r="N7" s="5">
        <v>15</v>
      </c>
      <c r="O7" s="6">
        <v>3</v>
      </c>
      <c r="P7" s="5">
        <v>400</v>
      </c>
      <c r="Q7" s="6">
        <v>2.4</v>
      </c>
      <c r="R7" s="6">
        <v>2.9</v>
      </c>
      <c r="S7" s="6">
        <v>2.8</v>
      </c>
      <c r="T7" s="7">
        <v>20</v>
      </c>
      <c r="U7" s="7">
        <v>20</v>
      </c>
      <c r="V7" s="7">
        <v>0</v>
      </c>
      <c r="W7" s="5" t="s">
        <v>45</v>
      </c>
      <c r="X7" s="5" t="s">
        <v>52</v>
      </c>
      <c r="Y7" s="5" t="s">
        <v>43</v>
      </c>
      <c r="Z7" s="5" t="s">
        <v>53</v>
      </c>
      <c r="AA7" s="5" t="s">
        <v>54</v>
      </c>
      <c r="AB7" s="5" t="s">
        <v>49</v>
      </c>
      <c r="AC7" s="6"/>
      <c r="AD7" s="5"/>
      <c r="AE7" s="5">
        <v>15</v>
      </c>
      <c r="AF7" s="5">
        <v>35</v>
      </c>
      <c r="AG7" s="5">
        <v>40</v>
      </c>
      <c r="AH7" s="5">
        <v>10</v>
      </c>
      <c r="AI7" s="5">
        <v>0</v>
      </c>
      <c r="AJ7" s="8"/>
    </row>
    <row r="8" spans="1:36">
      <c r="A8" s="3">
        <v>1</v>
      </c>
      <c r="B8" s="3">
        <v>6</v>
      </c>
      <c r="C8" s="5" t="s">
        <v>55</v>
      </c>
      <c r="D8" s="6">
        <v>1.9</v>
      </c>
      <c r="E8" s="5"/>
      <c r="F8" s="6">
        <v>1</v>
      </c>
      <c r="G8" s="5">
        <v>15</v>
      </c>
      <c r="H8" s="5">
        <v>17</v>
      </c>
      <c r="I8" s="5">
        <v>12</v>
      </c>
      <c r="J8" s="5">
        <f t="shared" si="0"/>
        <v>255</v>
      </c>
      <c r="K8" s="5"/>
      <c r="L8" s="5"/>
      <c r="M8" s="5"/>
      <c r="N8" s="5"/>
      <c r="O8" s="6"/>
      <c r="P8" s="5"/>
      <c r="Q8" s="6"/>
      <c r="R8" s="6"/>
      <c r="S8" s="6"/>
      <c r="T8" s="7">
        <v>5</v>
      </c>
      <c r="U8" s="7">
        <v>5</v>
      </c>
      <c r="V8" s="7">
        <v>0</v>
      </c>
      <c r="W8" s="5" t="s">
        <v>45</v>
      </c>
      <c r="X8" s="5"/>
      <c r="Y8" s="5" t="s">
        <v>56</v>
      </c>
      <c r="Z8" s="5" t="s">
        <v>45</v>
      </c>
      <c r="AA8" s="5"/>
      <c r="AB8" s="5" t="s">
        <v>57</v>
      </c>
      <c r="AC8" s="6"/>
      <c r="AD8" s="5"/>
      <c r="AE8" s="5"/>
      <c r="AF8" s="5"/>
      <c r="AG8" s="5"/>
      <c r="AH8" s="5"/>
      <c r="AI8" s="5"/>
      <c r="AJ8" s="8"/>
    </row>
    <row r="9" spans="1:36">
      <c r="A9" s="3">
        <v>1</v>
      </c>
      <c r="B9" s="3">
        <v>7</v>
      </c>
      <c r="C9" s="5" t="s">
        <v>58</v>
      </c>
      <c r="D9" s="6">
        <v>0.9</v>
      </c>
      <c r="E9" s="6">
        <v>0.6</v>
      </c>
      <c r="F9" s="6"/>
      <c r="G9" s="5">
        <v>153</v>
      </c>
      <c r="H9" s="5">
        <v>16</v>
      </c>
      <c r="I9" s="5"/>
      <c r="J9" s="5">
        <f t="shared" si="0"/>
        <v>2448</v>
      </c>
      <c r="K9" s="5">
        <v>1</v>
      </c>
      <c r="L9" s="5"/>
      <c r="M9" s="5">
        <v>2</v>
      </c>
      <c r="N9" s="5"/>
      <c r="O9" s="6"/>
      <c r="P9" s="5"/>
      <c r="Q9" s="6"/>
      <c r="R9" s="6"/>
      <c r="S9" s="6"/>
      <c r="T9" s="7"/>
      <c r="U9" s="7"/>
      <c r="V9" s="7"/>
      <c r="W9" s="5" t="s">
        <v>41</v>
      </c>
      <c r="X9" s="5" t="s">
        <v>59</v>
      </c>
      <c r="Y9" s="5" t="s">
        <v>60</v>
      </c>
      <c r="Z9" s="5" t="s">
        <v>61</v>
      </c>
      <c r="AA9" s="5"/>
      <c r="AB9" s="5" t="s">
        <v>56</v>
      </c>
      <c r="AC9" s="6"/>
      <c r="AD9" s="5"/>
      <c r="AE9" s="5">
        <v>5</v>
      </c>
      <c r="AF9" s="5">
        <v>35</v>
      </c>
      <c r="AG9" s="5">
        <v>40</v>
      </c>
      <c r="AH9" s="5">
        <v>20</v>
      </c>
      <c r="AI9" s="5">
        <v>0</v>
      </c>
      <c r="AJ9" s="8"/>
    </row>
    <row r="10" spans="1:36">
      <c r="A10" s="3">
        <v>1</v>
      </c>
      <c r="B10" s="3">
        <v>8</v>
      </c>
      <c r="C10" s="5" t="s">
        <v>62</v>
      </c>
      <c r="D10" s="6">
        <v>3.5</v>
      </c>
      <c r="E10" s="6"/>
      <c r="F10" s="6">
        <v>1</v>
      </c>
      <c r="G10" s="5">
        <v>41</v>
      </c>
      <c r="H10" s="5">
        <v>10</v>
      </c>
      <c r="I10" s="5"/>
      <c r="J10" s="5">
        <f t="shared" si="0"/>
        <v>410</v>
      </c>
      <c r="K10" s="5">
        <v>5</v>
      </c>
      <c r="L10" s="5">
        <v>1</v>
      </c>
      <c r="M10" s="5">
        <v>3</v>
      </c>
      <c r="N10" s="5"/>
      <c r="O10" s="6"/>
      <c r="P10" s="5"/>
      <c r="Q10" s="6"/>
      <c r="R10" s="6"/>
      <c r="S10" s="6"/>
      <c r="T10" s="7">
        <v>20</v>
      </c>
      <c r="U10" s="7">
        <v>20</v>
      </c>
      <c r="V10" s="7">
        <v>0</v>
      </c>
      <c r="W10" s="5" t="s">
        <v>63</v>
      </c>
      <c r="X10" s="5" t="s">
        <v>59</v>
      </c>
      <c r="Y10" s="5" t="s">
        <v>64</v>
      </c>
      <c r="Z10" s="5" t="s">
        <v>61</v>
      </c>
      <c r="AA10" s="5"/>
      <c r="AB10" s="5" t="s">
        <v>56</v>
      </c>
      <c r="AC10" s="6"/>
      <c r="AD10" s="5"/>
      <c r="AE10" s="5"/>
      <c r="AF10" s="5"/>
      <c r="AG10" s="5"/>
      <c r="AH10" s="5"/>
      <c r="AI10" s="5"/>
      <c r="AJ10" s="8" t="s">
        <v>65</v>
      </c>
    </row>
    <row r="11" spans="1:36">
      <c r="A11" s="3">
        <v>1</v>
      </c>
      <c r="B11" s="3">
        <v>9</v>
      </c>
      <c r="C11" s="5" t="s">
        <v>66</v>
      </c>
      <c r="D11" s="6">
        <v>1.3</v>
      </c>
      <c r="E11" s="6">
        <v>0.8</v>
      </c>
      <c r="F11" s="6"/>
      <c r="G11" s="5">
        <v>47</v>
      </c>
      <c r="H11" s="5">
        <v>14</v>
      </c>
      <c r="I11" s="5"/>
      <c r="J11" s="5">
        <f t="shared" si="0"/>
        <v>658</v>
      </c>
      <c r="K11" s="5">
        <v>1</v>
      </c>
      <c r="L11" s="5"/>
      <c r="M11" s="5">
        <v>1</v>
      </c>
      <c r="N11" s="5"/>
      <c r="O11" s="6"/>
      <c r="P11" s="5"/>
      <c r="Q11" s="6"/>
      <c r="R11" s="6"/>
      <c r="S11" s="6"/>
      <c r="T11" s="7"/>
      <c r="U11" s="7"/>
      <c r="V11" s="7"/>
      <c r="W11" s="5" t="s">
        <v>41</v>
      </c>
      <c r="X11" s="5" t="s">
        <v>67</v>
      </c>
      <c r="Y11" s="5" t="s">
        <v>56</v>
      </c>
      <c r="Z11" s="5" t="s">
        <v>61</v>
      </c>
      <c r="AA11" s="5"/>
      <c r="AB11" s="5" t="s">
        <v>56</v>
      </c>
      <c r="AC11" s="6"/>
      <c r="AD11" s="5"/>
      <c r="AE11" s="5">
        <v>10</v>
      </c>
      <c r="AF11" s="5">
        <v>35</v>
      </c>
      <c r="AG11" s="5">
        <v>50</v>
      </c>
      <c r="AH11" s="5">
        <v>5</v>
      </c>
      <c r="AI11" s="5">
        <v>0</v>
      </c>
      <c r="AJ11" s="8"/>
    </row>
    <row r="12" spans="1:36">
      <c r="A12" s="3">
        <v>1</v>
      </c>
      <c r="B12" s="3">
        <v>10</v>
      </c>
      <c r="C12" s="5" t="s">
        <v>68</v>
      </c>
      <c r="D12" s="6">
        <v>1.8</v>
      </c>
      <c r="E12" s="5">
        <v>1.1000000000000001</v>
      </c>
      <c r="F12" s="6"/>
      <c r="G12" s="5">
        <v>76</v>
      </c>
      <c r="H12" s="5">
        <v>6</v>
      </c>
      <c r="I12" s="5"/>
      <c r="J12" s="5">
        <f t="shared" si="0"/>
        <v>456</v>
      </c>
      <c r="K12" s="5"/>
      <c r="L12" s="5"/>
      <c r="M12" s="5"/>
      <c r="N12" s="5"/>
      <c r="O12" s="6"/>
      <c r="P12" s="5"/>
      <c r="Q12" s="6"/>
      <c r="R12" s="6"/>
      <c r="S12" s="6"/>
      <c r="T12" s="7">
        <v>65</v>
      </c>
      <c r="U12" s="7">
        <v>30</v>
      </c>
      <c r="V12" s="7">
        <v>35</v>
      </c>
      <c r="W12" s="5" t="s">
        <v>41</v>
      </c>
      <c r="X12" s="5" t="s">
        <v>59</v>
      </c>
      <c r="Y12" s="5" t="s">
        <v>60</v>
      </c>
      <c r="Z12" s="5" t="s">
        <v>61</v>
      </c>
      <c r="AA12" s="5"/>
      <c r="AB12" s="5" t="s">
        <v>56</v>
      </c>
      <c r="AC12" s="6"/>
      <c r="AD12" s="5"/>
      <c r="AE12" s="5">
        <v>5</v>
      </c>
      <c r="AF12" s="5">
        <v>40</v>
      </c>
      <c r="AG12" s="5">
        <v>50</v>
      </c>
      <c r="AH12" s="5">
        <v>5</v>
      </c>
      <c r="AI12" s="5">
        <v>0</v>
      </c>
      <c r="AJ12" s="5"/>
    </row>
    <row r="13" spans="1:36">
      <c r="A13" s="3">
        <v>1</v>
      </c>
      <c r="B13" s="3">
        <v>11</v>
      </c>
      <c r="C13" s="5" t="s">
        <v>69</v>
      </c>
      <c r="D13" s="6">
        <v>2.8</v>
      </c>
      <c r="E13" s="6"/>
      <c r="F13" s="6">
        <v>1.2</v>
      </c>
      <c r="G13" s="5">
        <v>21</v>
      </c>
      <c r="H13" s="5">
        <v>19</v>
      </c>
      <c r="I13" s="5"/>
      <c r="J13" s="5">
        <f t="shared" si="0"/>
        <v>399</v>
      </c>
      <c r="K13" s="5"/>
      <c r="L13" s="5"/>
      <c r="M13" s="5"/>
      <c r="N13" s="5"/>
      <c r="O13" s="6"/>
      <c r="P13" s="5"/>
      <c r="Q13" s="6"/>
      <c r="R13" s="6"/>
      <c r="S13" s="6"/>
      <c r="T13" s="7">
        <v>5</v>
      </c>
      <c r="U13" s="7">
        <v>5</v>
      </c>
      <c r="V13" s="7">
        <v>0</v>
      </c>
      <c r="W13" s="5" t="s">
        <v>61</v>
      </c>
      <c r="X13" s="5" t="s">
        <v>57</v>
      </c>
      <c r="Y13" s="5" t="s">
        <v>64</v>
      </c>
      <c r="Z13" s="5" t="s">
        <v>63</v>
      </c>
      <c r="AA13" s="5" t="s">
        <v>42</v>
      </c>
      <c r="AB13" s="5" t="s">
        <v>70</v>
      </c>
      <c r="AC13" s="6"/>
      <c r="AD13" s="5"/>
      <c r="AE13" s="5"/>
      <c r="AF13" s="5"/>
      <c r="AG13" s="5"/>
      <c r="AH13" s="5"/>
      <c r="AI13" s="5"/>
      <c r="AJ13" s="8"/>
    </row>
    <row r="14" spans="1:36">
      <c r="A14" s="3">
        <v>1</v>
      </c>
      <c r="B14" s="3">
        <v>12</v>
      </c>
      <c r="C14" s="5" t="s">
        <v>71</v>
      </c>
      <c r="D14" s="6">
        <v>0.8</v>
      </c>
      <c r="E14" s="6">
        <v>0.4</v>
      </c>
      <c r="F14" s="6"/>
      <c r="G14" s="5">
        <v>71</v>
      </c>
      <c r="H14" s="5">
        <v>19</v>
      </c>
      <c r="I14" s="5"/>
      <c r="J14" s="5">
        <f t="shared" si="0"/>
        <v>1349</v>
      </c>
      <c r="K14" s="5">
        <v>1</v>
      </c>
      <c r="L14" s="5"/>
      <c r="M14" s="5">
        <v>1</v>
      </c>
      <c r="N14" s="5"/>
      <c r="O14" s="6"/>
      <c r="P14" s="5"/>
      <c r="Q14" s="6"/>
      <c r="R14" s="6"/>
      <c r="S14" s="6"/>
      <c r="T14" s="7"/>
      <c r="U14" s="7"/>
      <c r="V14" s="7"/>
      <c r="W14" s="5" t="s">
        <v>41</v>
      </c>
      <c r="X14" s="5" t="s">
        <v>59</v>
      </c>
      <c r="Y14" s="5" t="s">
        <v>72</v>
      </c>
      <c r="Z14" s="5" t="s">
        <v>61</v>
      </c>
      <c r="AA14" s="5"/>
      <c r="AB14" s="5" t="s">
        <v>56</v>
      </c>
      <c r="AC14" s="6"/>
      <c r="AD14" s="5"/>
      <c r="AE14" s="5">
        <v>5</v>
      </c>
      <c r="AF14" s="5">
        <v>50</v>
      </c>
      <c r="AG14" s="5">
        <v>40</v>
      </c>
      <c r="AH14" s="5">
        <v>5</v>
      </c>
      <c r="AI14" s="5">
        <v>0</v>
      </c>
      <c r="AJ14" s="8"/>
    </row>
    <row r="15" spans="1:36">
      <c r="A15" s="3">
        <v>1</v>
      </c>
      <c r="B15" s="3">
        <v>13</v>
      </c>
      <c r="C15" s="5" t="s">
        <v>73</v>
      </c>
      <c r="D15" s="6">
        <v>1.7</v>
      </c>
      <c r="E15" s="6">
        <v>1</v>
      </c>
      <c r="F15" s="6"/>
      <c r="G15" s="5">
        <v>47</v>
      </c>
      <c r="H15" s="5">
        <v>16</v>
      </c>
      <c r="I15" s="5"/>
      <c r="J15" s="5">
        <f t="shared" si="0"/>
        <v>752</v>
      </c>
      <c r="K15" s="5"/>
      <c r="L15" s="5">
        <v>1</v>
      </c>
      <c r="M15" s="5">
        <v>2</v>
      </c>
      <c r="N15" s="5"/>
      <c r="O15" s="6"/>
      <c r="P15" s="5"/>
      <c r="Q15" s="6"/>
      <c r="R15" s="6"/>
      <c r="S15" s="6"/>
      <c r="T15" s="7"/>
      <c r="U15" s="7"/>
      <c r="V15" s="7"/>
      <c r="W15" s="5" t="s">
        <v>41</v>
      </c>
      <c r="X15" s="5" t="s">
        <v>59</v>
      </c>
      <c r="Y15" s="5" t="s">
        <v>60</v>
      </c>
      <c r="Z15" s="5" t="s">
        <v>74</v>
      </c>
      <c r="AA15" s="5"/>
      <c r="AB15" s="5" t="s">
        <v>56</v>
      </c>
      <c r="AC15" s="6"/>
      <c r="AD15" s="5"/>
      <c r="AE15" s="5">
        <v>10</v>
      </c>
      <c r="AF15" s="5">
        <v>40</v>
      </c>
      <c r="AG15" s="5">
        <v>50</v>
      </c>
      <c r="AH15" s="5">
        <v>0</v>
      </c>
      <c r="AI15" s="5">
        <v>0</v>
      </c>
      <c r="AJ15" s="8"/>
    </row>
    <row r="16" spans="1:36">
      <c r="A16" s="3">
        <v>1</v>
      </c>
      <c r="B16" s="3">
        <v>14</v>
      </c>
      <c r="C16" s="5" t="s">
        <v>75</v>
      </c>
      <c r="D16" s="6">
        <v>1.8</v>
      </c>
      <c r="E16" s="5">
        <v>0.9</v>
      </c>
      <c r="F16" s="6"/>
      <c r="G16" s="5">
        <v>73</v>
      </c>
      <c r="H16" s="5">
        <v>21</v>
      </c>
      <c r="I16" s="5"/>
      <c r="J16" s="5">
        <f t="shared" si="0"/>
        <v>1533</v>
      </c>
      <c r="K16" s="5">
        <v>1</v>
      </c>
      <c r="L16" s="5">
        <v>4</v>
      </c>
      <c r="M16" s="5">
        <v>2</v>
      </c>
      <c r="N16" s="5"/>
      <c r="O16" s="6"/>
      <c r="P16" s="5"/>
      <c r="Q16" s="6"/>
      <c r="R16" s="6"/>
      <c r="S16" s="6"/>
      <c r="T16" s="7"/>
      <c r="U16" s="7"/>
      <c r="V16" s="7"/>
      <c r="W16" s="5" t="s">
        <v>41</v>
      </c>
      <c r="X16" s="5" t="s">
        <v>59</v>
      </c>
      <c r="Y16" s="5" t="s">
        <v>67</v>
      </c>
      <c r="Z16" s="5" t="s">
        <v>41</v>
      </c>
      <c r="AA16" s="5" t="s">
        <v>76</v>
      </c>
      <c r="AB16" s="5" t="s">
        <v>56</v>
      </c>
      <c r="AC16" s="6"/>
      <c r="AD16" s="5"/>
      <c r="AE16" s="5">
        <v>15</v>
      </c>
      <c r="AF16" s="5">
        <v>45</v>
      </c>
      <c r="AG16" s="5">
        <v>35</v>
      </c>
      <c r="AH16" s="5">
        <v>5</v>
      </c>
      <c r="AI16" s="5">
        <v>0</v>
      </c>
      <c r="AJ16" s="8"/>
    </row>
    <row r="17" spans="1:36">
      <c r="A17" s="3">
        <v>1</v>
      </c>
      <c r="B17" s="3">
        <v>15</v>
      </c>
      <c r="C17" s="5" t="s">
        <v>77</v>
      </c>
      <c r="D17" s="6">
        <v>2.1</v>
      </c>
      <c r="E17" s="6"/>
      <c r="F17" s="6">
        <v>1.1000000000000001</v>
      </c>
      <c r="G17" s="5">
        <v>22</v>
      </c>
      <c r="H17" s="5">
        <v>8</v>
      </c>
      <c r="I17" s="5"/>
      <c r="J17" s="5">
        <f t="shared" si="0"/>
        <v>176</v>
      </c>
      <c r="K17" s="5"/>
      <c r="L17" s="5">
        <v>1</v>
      </c>
      <c r="M17" s="5"/>
      <c r="N17" s="5"/>
      <c r="O17" s="6"/>
      <c r="P17" s="5"/>
      <c r="Q17" s="6"/>
      <c r="R17" s="6"/>
      <c r="S17" s="6"/>
      <c r="T17" s="7">
        <v>10</v>
      </c>
      <c r="U17" s="7">
        <v>10</v>
      </c>
      <c r="V17" s="7">
        <v>0</v>
      </c>
      <c r="W17" s="5" t="s">
        <v>61</v>
      </c>
      <c r="X17" s="5" t="s">
        <v>67</v>
      </c>
      <c r="Y17" s="5" t="s">
        <v>70</v>
      </c>
      <c r="Z17" s="5" t="s">
        <v>61</v>
      </c>
      <c r="AA17" s="5" t="s">
        <v>57</v>
      </c>
      <c r="AB17" s="5" t="s">
        <v>56</v>
      </c>
      <c r="AC17" s="6"/>
      <c r="AD17" s="5"/>
      <c r="AE17" s="5"/>
      <c r="AF17" s="5"/>
      <c r="AG17" s="5"/>
      <c r="AH17" s="5"/>
      <c r="AI17" s="5"/>
      <c r="AJ17" s="8"/>
    </row>
    <row r="18" spans="1:36">
      <c r="A18" s="3">
        <v>1</v>
      </c>
      <c r="B18" s="3">
        <v>16</v>
      </c>
      <c r="C18" s="5" t="s">
        <v>78</v>
      </c>
      <c r="D18" s="6">
        <v>1.2</v>
      </c>
      <c r="E18" s="6">
        <v>0.4</v>
      </c>
      <c r="F18" s="6"/>
      <c r="G18" s="5">
        <v>17</v>
      </c>
      <c r="H18" s="5">
        <v>10</v>
      </c>
      <c r="I18" s="5">
        <v>13</v>
      </c>
      <c r="J18" s="5">
        <f t="shared" si="0"/>
        <v>170</v>
      </c>
      <c r="K18" s="5">
        <v>2</v>
      </c>
      <c r="L18" s="5">
        <v>1</v>
      </c>
      <c r="M18" s="5"/>
      <c r="N18" s="5">
        <v>36</v>
      </c>
      <c r="O18" s="6">
        <v>3</v>
      </c>
      <c r="P18" s="5">
        <v>200</v>
      </c>
      <c r="Q18" s="6">
        <v>2.8</v>
      </c>
      <c r="R18" s="6">
        <v>2.4</v>
      </c>
      <c r="S18" s="6">
        <v>1.8</v>
      </c>
      <c r="T18" s="7"/>
      <c r="U18" s="7"/>
      <c r="V18" s="7"/>
      <c r="W18" s="5" t="s">
        <v>63</v>
      </c>
      <c r="X18" s="5" t="s">
        <v>59</v>
      </c>
      <c r="Y18" s="5" t="s">
        <v>57</v>
      </c>
      <c r="Z18" s="5" t="s">
        <v>61</v>
      </c>
      <c r="AA18" s="5" t="s">
        <v>57</v>
      </c>
      <c r="AB18" s="5" t="s">
        <v>60</v>
      </c>
      <c r="AC18" s="6"/>
      <c r="AD18" s="5"/>
      <c r="AE18" s="5">
        <v>5</v>
      </c>
      <c r="AF18" s="5">
        <v>55</v>
      </c>
      <c r="AG18" s="5">
        <v>40</v>
      </c>
      <c r="AH18" s="5">
        <v>0</v>
      </c>
      <c r="AI18" s="5">
        <v>0</v>
      </c>
      <c r="AJ18" s="8"/>
    </row>
    <row r="19" spans="1:36">
      <c r="A19" s="3">
        <v>1</v>
      </c>
      <c r="B19" s="3">
        <v>17</v>
      </c>
      <c r="C19" s="5" t="s">
        <v>79</v>
      </c>
      <c r="D19" s="6">
        <v>2.2999999999999998</v>
      </c>
      <c r="E19" s="6"/>
      <c r="F19" s="6">
        <v>0.5</v>
      </c>
      <c r="G19" s="5">
        <v>39</v>
      </c>
      <c r="H19" s="5">
        <v>9</v>
      </c>
      <c r="I19" s="5"/>
      <c r="J19" s="5">
        <f t="shared" si="0"/>
        <v>351</v>
      </c>
      <c r="K19" s="5"/>
      <c r="L19" s="5"/>
      <c r="M19" s="5">
        <v>3</v>
      </c>
      <c r="N19" s="5"/>
      <c r="O19" s="6"/>
      <c r="P19" s="5"/>
      <c r="Q19" s="6"/>
      <c r="R19" s="6"/>
      <c r="S19" s="6"/>
      <c r="T19" s="7"/>
      <c r="U19" s="7"/>
      <c r="V19" s="7"/>
      <c r="W19" s="5" t="s">
        <v>61</v>
      </c>
      <c r="X19" s="5" t="s">
        <v>70</v>
      </c>
      <c r="Y19" s="5" t="s">
        <v>64</v>
      </c>
      <c r="Z19" s="5" t="s">
        <v>61</v>
      </c>
      <c r="AA19" s="5" t="s">
        <v>80</v>
      </c>
      <c r="AB19" s="5" t="s">
        <v>56</v>
      </c>
      <c r="AC19" s="6"/>
      <c r="AD19" s="5"/>
      <c r="AE19" s="5"/>
      <c r="AF19" s="5"/>
      <c r="AG19" s="5"/>
      <c r="AH19" s="5"/>
      <c r="AI19" s="5"/>
      <c r="AJ19" s="8"/>
    </row>
    <row r="20" spans="1:36">
      <c r="A20" s="3">
        <v>1</v>
      </c>
      <c r="B20" s="3">
        <v>18</v>
      </c>
      <c r="C20" s="5" t="s">
        <v>81</v>
      </c>
      <c r="D20" s="6">
        <v>1.7</v>
      </c>
      <c r="E20" s="5">
        <v>0.8</v>
      </c>
      <c r="F20" s="6"/>
      <c r="G20" s="5">
        <v>358</v>
      </c>
      <c r="H20" s="5">
        <v>23</v>
      </c>
      <c r="I20" s="5"/>
      <c r="J20" s="5">
        <f t="shared" si="0"/>
        <v>8234</v>
      </c>
      <c r="K20" s="5"/>
      <c r="L20" s="5">
        <v>1</v>
      </c>
      <c r="M20" s="5">
        <v>2</v>
      </c>
      <c r="N20" s="5"/>
      <c r="O20" s="6"/>
      <c r="P20" s="5"/>
      <c r="Q20" s="6"/>
      <c r="R20" s="6"/>
      <c r="S20" s="6"/>
      <c r="T20" s="7">
        <v>5</v>
      </c>
      <c r="U20" s="7">
        <v>0</v>
      </c>
      <c r="V20" s="7">
        <v>5</v>
      </c>
      <c r="W20" s="5" t="s">
        <v>61</v>
      </c>
      <c r="X20" s="5" t="s">
        <v>70</v>
      </c>
      <c r="Y20" s="5" t="s">
        <v>60</v>
      </c>
      <c r="Z20" s="5" t="s">
        <v>61</v>
      </c>
      <c r="AA20" s="5" t="s">
        <v>60</v>
      </c>
      <c r="AB20" s="5" t="s">
        <v>56</v>
      </c>
      <c r="AC20" s="6"/>
      <c r="AD20" s="5"/>
      <c r="AE20" s="5">
        <v>10</v>
      </c>
      <c r="AF20" s="5">
        <v>40</v>
      </c>
      <c r="AG20" s="5">
        <v>50</v>
      </c>
      <c r="AH20" s="5">
        <v>0</v>
      </c>
      <c r="AI20" s="5">
        <v>0</v>
      </c>
      <c r="AJ20" s="2" t="s">
        <v>82</v>
      </c>
    </row>
    <row r="21" spans="1:36">
      <c r="A21" s="3">
        <v>1</v>
      </c>
      <c r="B21" s="3">
        <v>19</v>
      </c>
      <c r="C21" s="5" t="s">
        <v>83</v>
      </c>
      <c r="D21" s="6">
        <v>1.1000000000000001</v>
      </c>
      <c r="E21" s="6">
        <v>0.7</v>
      </c>
      <c r="F21" s="6"/>
      <c r="G21" s="5">
        <v>112</v>
      </c>
      <c r="H21" s="5">
        <v>10</v>
      </c>
      <c r="I21" s="5"/>
      <c r="J21" s="5">
        <f t="shared" si="0"/>
        <v>1120</v>
      </c>
      <c r="K21" s="5"/>
      <c r="L21" s="5"/>
      <c r="M21" s="5"/>
      <c r="N21" s="5"/>
      <c r="O21" s="6"/>
      <c r="P21" s="5"/>
      <c r="Q21" s="6"/>
      <c r="R21" s="6"/>
      <c r="S21" s="6"/>
      <c r="T21" s="7">
        <v>5</v>
      </c>
      <c r="U21" s="7">
        <v>5</v>
      </c>
      <c r="V21" s="7">
        <v>0</v>
      </c>
      <c r="W21" s="5" t="s">
        <v>41</v>
      </c>
      <c r="X21" s="5" t="s">
        <v>76</v>
      </c>
      <c r="Y21" s="5" t="s">
        <v>84</v>
      </c>
      <c r="Z21" s="5" t="s">
        <v>85</v>
      </c>
      <c r="AA21" s="5" t="s">
        <v>60</v>
      </c>
      <c r="AB21" s="5" t="s">
        <v>56</v>
      </c>
      <c r="AC21" s="6"/>
      <c r="AD21" s="5"/>
      <c r="AE21" s="5">
        <v>10</v>
      </c>
      <c r="AF21" s="5">
        <v>35</v>
      </c>
      <c r="AG21" s="5">
        <v>40</v>
      </c>
      <c r="AH21" s="5">
        <v>15</v>
      </c>
      <c r="AI21" s="5">
        <v>0</v>
      </c>
      <c r="AJ21" s="8"/>
    </row>
    <row r="22" spans="1:36">
      <c r="A22" s="3">
        <v>1</v>
      </c>
      <c r="B22" s="3">
        <v>20</v>
      </c>
      <c r="C22" s="5" t="s">
        <v>86</v>
      </c>
      <c r="D22" s="6">
        <v>2.1</v>
      </c>
      <c r="E22" s="6"/>
      <c r="F22" s="6">
        <v>1</v>
      </c>
      <c r="G22" s="5">
        <v>40</v>
      </c>
      <c r="H22" s="5">
        <v>8</v>
      </c>
      <c r="I22" s="5">
        <v>8</v>
      </c>
      <c r="J22" s="5">
        <f t="shared" si="0"/>
        <v>320</v>
      </c>
      <c r="K22" s="5"/>
      <c r="L22" s="5"/>
      <c r="M22" s="5"/>
      <c r="N22" s="5"/>
      <c r="O22" s="6"/>
      <c r="P22" s="5"/>
      <c r="Q22" s="6"/>
      <c r="R22" s="6"/>
      <c r="S22" s="6"/>
      <c r="T22" s="7"/>
      <c r="U22" s="7"/>
      <c r="V22" s="7"/>
      <c r="W22" s="5" t="s">
        <v>63</v>
      </c>
      <c r="X22" s="5" t="s">
        <v>87</v>
      </c>
      <c r="Y22" s="5" t="s">
        <v>70</v>
      </c>
      <c r="Z22" s="5" t="s">
        <v>85</v>
      </c>
      <c r="AA22" s="5" t="s">
        <v>59</v>
      </c>
      <c r="AB22" s="5" t="s">
        <v>56</v>
      </c>
      <c r="AC22" s="6"/>
      <c r="AD22" s="5"/>
      <c r="AE22" s="5"/>
      <c r="AF22" s="5"/>
      <c r="AG22" s="5"/>
      <c r="AH22" s="5"/>
      <c r="AI22" s="5"/>
      <c r="AJ22" s="8"/>
    </row>
    <row r="23" spans="1:36">
      <c r="A23" s="3">
        <v>1</v>
      </c>
      <c r="B23" s="3">
        <v>21</v>
      </c>
      <c r="C23" s="5" t="s">
        <v>88</v>
      </c>
      <c r="D23" s="6">
        <v>1.1000000000000001</v>
      </c>
      <c r="E23" s="6">
        <v>0.5</v>
      </c>
      <c r="F23" s="6"/>
      <c r="G23" s="5">
        <v>39</v>
      </c>
      <c r="H23" s="5">
        <v>19</v>
      </c>
      <c r="I23" s="5"/>
      <c r="J23" s="5">
        <f t="shared" si="0"/>
        <v>741</v>
      </c>
      <c r="K23" s="5"/>
      <c r="L23" s="5"/>
      <c r="M23" s="5"/>
      <c r="N23" s="5"/>
      <c r="O23" s="6"/>
      <c r="P23" s="5"/>
      <c r="Q23" s="6"/>
      <c r="R23" s="6"/>
      <c r="S23" s="6"/>
      <c r="T23" s="7"/>
      <c r="U23" s="7"/>
      <c r="V23" s="7"/>
      <c r="W23" s="5" t="s">
        <v>41</v>
      </c>
      <c r="X23" s="5" t="s">
        <v>54</v>
      </c>
      <c r="Y23" s="5" t="s">
        <v>89</v>
      </c>
      <c r="Z23" s="5" t="s">
        <v>90</v>
      </c>
      <c r="AA23" s="5"/>
      <c r="AB23" s="5" t="s">
        <v>90</v>
      </c>
      <c r="AC23" s="6"/>
      <c r="AD23" s="5"/>
      <c r="AE23" s="5">
        <v>10</v>
      </c>
      <c r="AF23" s="5">
        <v>30</v>
      </c>
      <c r="AG23" s="5">
        <v>55</v>
      </c>
      <c r="AH23" s="5">
        <v>5</v>
      </c>
      <c r="AI23" s="5">
        <v>0</v>
      </c>
      <c r="AJ23" s="8"/>
    </row>
    <row r="24" spans="1:36">
      <c r="A24" s="3">
        <v>1</v>
      </c>
      <c r="B24" s="3">
        <v>22</v>
      </c>
      <c r="C24" s="5" t="s">
        <v>91</v>
      </c>
      <c r="D24" s="6">
        <v>1.1000000000000001</v>
      </c>
      <c r="E24" s="6">
        <v>0.5</v>
      </c>
      <c r="F24" s="6"/>
      <c r="G24" s="5">
        <v>80</v>
      </c>
      <c r="H24" s="5">
        <v>21</v>
      </c>
      <c r="I24" s="5"/>
      <c r="J24" s="5">
        <f t="shared" si="0"/>
        <v>1680</v>
      </c>
      <c r="K24" s="5"/>
      <c r="L24" s="5"/>
      <c r="M24" s="5"/>
      <c r="N24" s="5"/>
      <c r="O24" s="6"/>
      <c r="P24" s="5"/>
      <c r="Q24" s="6"/>
      <c r="R24" s="6"/>
      <c r="S24" s="6"/>
      <c r="T24" s="7"/>
      <c r="U24" s="7"/>
      <c r="V24" s="7"/>
      <c r="W24" s="5" t="s">
        <v>41</v>
      </c>
      <c r="X24" s="5" t="s">
        <v>92</v>
      </c>
      <c r="Y24" s="5" t="s">
        <v>70</v>
      </c>
      <c r="Z24" s="5" t="s">
        <v>90</v>
      </c>
      <c r="AA24" s="5"/>
      <c r="AB24" s="5" t="s">
        <v>93</v>
      </c>
      <c r="AC24" s="6"/>
      <c r="AD24" s="5"/>
      <c r="AE24" s="5">
        <v>10</v>
      </c>
      <c r="AF24" s="5">
        <v>35</v>
      </c>
      <c r="AG24" s="5">
        <v>50</v>
      </c>
      <c r="AH24" s="5">
        <v>5</v>
      </c>
      <c r="AI24" s="5">
        <v>0</v>
      </c>
      <c r="AJ24" s="8"/>
    </row>
    <row r="25" spans="1:36">
      <c r="A25" s="3">
        <v>1</v>
      </c>
      <c r="B25" s="3">
        <v>23</v>
      </c>
      <c r="C25" s="5" t="s">
        <v>94</v>
      </c>
      <c r="D25" s="6">
        <v>1.5</v>
      </c>
      <c r="E25" s="6">
        <v>0.6</v>
      </c>
      <c r="F25" s="6"/>
      <c r="G25" s="5">
        <v>55</v>
      </c>
      <c r="H25" s="5">
        <v>18</v>
      </c>
      <c r="I25" s="5">
        <v>17</v>
      </c>
      <c r="J25" s="5">
        <f t="shared" si="0"/>
        <v>990</v>
      </c>
      <c r="K25" s="5"/>
      <c r="L25" s="5"/>
      <c r="M25" s="5"/>
      <c r="N25" s="5">
        <v>26</v>
      </c>
      <c r="O25" s="6">
        <v>2.4</v>
      </c>
      <c r="P25" s="5">
        <v>120</v>
      </c>
      <c r="Q25" s="6">
        <v>2.2999999999999998</v>
      </c>
      <c r="R25" s="6">
        <v>2</v>
      </c>
      <c r="S25" s="6">
        <v>1.3</v>
      </c>
      <c r="T25" s="7"/>
      <c r="U25" s="7"/>
      <c r="V25" s="7"/>
      <c r="W25" s="5" t="s">
        <v>41</v>
      </c>
      <c r="X25" s="5" t="s">
        <v>95</v>
      </c>
      <c r="Y25" s="5" t="s">
        <v>92</v>
      </c>
      <c r="Z25" s="5" t="s">
        <v>61</v>
      </c>
      <c r="AA25" s="5" t="s">
        <v>96</v>
      </c>
      <c r="AB25" s="5" t="s">
        <v>90</v>
      </c>
      <c r="AC25" s="6"/>
      <c r="AD25" s="5"/>
      <c r="AE25" s="5">
        <v>10</v>
      </c>
      <c r="AF25" s="5">
        <v>35</v>
      </c>
      <c r="AG25" s="5">
        <v>50</v>
      </c>
      <c r="AH25" s="5">
        <v>5</v>
      </c>
      <c r="AI25" s="5">
        <v>0</v>
      </c>
      <c r="AJ25" s="8"/>
    </row>
    <row r="26" spans="1:36">
      <c r="A26" s="3">
        <v>1</v>
      </c>
      <c r="B26" s="3">
        <v>24</v>
      </c>
      <c r="C26" s="5" t="s">
        <v>97</v>
      </c>
      <c r="D26" s="6">
        <v>1.1000000000000001</v>
      </c>
      <c r="E26" s="6">
        <v>0.8</v>
      </c>
      <c r="F26" s="6"/>
      <c r="G26" s="5">
        <v>235</v>
      </c>
      <c r="H26" s="5">
        <v>23</v>
      </c>
      <c r="I26" s="5">
        <v>19</v>
      </c>
      <c r="J26" s="5">
        <f t="shared" si="0"/>
        <v>5405</v>
      </c>
      <c r="K26" s="5"/>
      <c r="L26" s="5"/>
      <c r="M26" s="5">
        <v>2</v>
      </c>
      <c r="N26" s="5">
        <v>20</v>
      </c>
      <c r="O26" s="6">
        <v>2.6</v>
      </c>
      <c r="P26" s="5">
        <v>110</v>
      </c>
      <c r="Q26" s="6">
        <v>1.8</v>
      </c>
      <c r="R26" s="6">
        <v>2.2999999999999998</v>
      </c>
      <c r="S26" s="6">
        <v>2.4</v>
      </c>
      <c r="T26" s="7">
        <v>50</v>
      </c>
      <c r="U26" s="7">
        <v>40</v>
      </c>
      <c r="V26" s="7">
        <v>10</v>
      </c>
      <c r="W26" s="5" t="s">
        <v>41</v>
      </c>
      <c r="X26" s="5" t="s">
        <v>92</v>
      </c>
      <c r="Y26" s="5" t="s">
        <v>70</v>
      </c>
      <c r="Z26" s="5" t="s">
        <v>90</v>
      </c>
      <c r="AA26" s="5" t="s">
        <v>96</v>
      </c>
      <c r="AB26" s="5" t="s">
        <v>93</v>
      </c>
      <c r="AC26" s="6"/>
      <c r="AD26" s="5"/>
      <c r="AE26" s="5">
        <v>15</v>
      </c>
      <c r="AF26" s="5">
        <v>25</v>
      </c>
      <c r="AG26" s="5">
        <v>50</v>
      </c>
      <c r="AH26" s="5">
        <v>10</v>
      </c>
      <c r="AI26" s="5">
        <v>0</v>
      </c>
      <c r="AJ26" s="8"/>
    </row>
    <row r="27" spans="1:36">
      <c r="A27" s="3">
        <v>1</v>
      </c>
      <c r="B27" s="3">
        <v>25</v>
      </c>
      <c r="C27" s="5" t="s">
        <v>98</v>
      </c>
      <c r="D27" s="6">
        <v>2.4</v>
      </c>
      <c r="E27" s="6"/>
      <c r="F27" s="6">
        <v>1.3</v>
      </c>
      <c r="G27" s="5">
        <v>31</v>
      </c>
      <c r="H27" s="5">
        <v>15</v>
      </c>
      <c r="I27" s="5"/>
      <c r="J27" s="5">
        <f t="shared" si="0"/>
        <v>465</v>
      </c>
      <c r="K27" s="5"/>
      <c r="L27" s="5">
        <v>1</v>
      </c>
      <c r="M27" s="5">
        <v>3</v>
      </c>
      <c r="N27" s="5"/>
      <c r="O27" s="6"/>
      <c r="P27" s="5"/>
      <c r="Q27" s="6"/>
      <c r="R27" s="6"/>
      <c r="S27" s="6"/>
      <c r="T27" s="7"/>
      <c r="U27" s="7"/>
      <c r="V27" s="7"/>
      <c r="W27" s="5" t="s">
        <v>61</v>
      </c>
      <c r="X27" s="5" t="s">
        <v>92</v>
      </c>
      <c r="Y27" s="5" t="s">
        <v>57</v>
      </c>
      <c r="Z27" s="5" t="s">
        <v>90</v>
      </c>
      <c r="AA27" s="5" t="s">
        <v>64</v>
      </c>
      <c r="AB27" s="5" t="s">
        <v>93</v>
      </c>
      <c r="AC27" s="6"/>
      <c r="AD27" s="5"/>
      <c r="AE27" s="5"/>
      <c r="AF27" s="5"/>
      <c r="AG27" s="5"/>
      <c r="AH27" s="5"/>
      <c r="AI27" s="5"/>
      <c r="AJ27" s="8"/>
    </row>
    <row r="28" spans="1:36">
      <c r="A28" s="3">
        <v>1</v>
      </c>
      <c r="B28" s="3">
        <v>26</v>
      </c>
      <c r="C28" s="5" t="s">
        <v>99</v>
      </c>
      <c r="D28" s="6">
        <v>1.2</v>
      </c>
      <c r="E28" s="6">
        <v>0.9</v>
      </c>
      <c r="F28" s="6"/>
      <c r="G28" s="5">
        <v>273</v>
      </c>
      <c r="H28" s="5">
        <v>16</v>
      </c>
      <c r="I28" s="5"/>
      <c r="J28" s="5">
        <f t="shared" si="0"/>
        <v>4368</v>
      </c>
      <c r="K28" s="5">
        <v>1</v>
      </c>
      <c r="L28" s="5">
        <v>2</v>
      </c>
      <c r="M28" s="5">
        <v>2</v>
      </c>
      <c r="N28" s="5"/>
      <c r="O28" s="6"/>
      <c r="P28" s="5"/>
      <c r="Q28" s="6"/>
      <c r="R28" s="6"/>
      <c r="S28" s="6"/>
      <c r="T28" s="7">
        <v>15</v>
      </c>
      <c r="U28" s="7">
        <v>15</v>
      </c>
      <c r="V28" s="7">
        <v>0</v>
      </c>
      <c r="W28" s="5" t="s">
        <v>41</v>
      </c>
      <c r="X28" s="5" t="s">
        <v>95</v>
      </c>
      <c r="Y28" s="5" t="s">
        <v>92</v>
      </c>
      <c r="Z28" s="5" t="s">
        <v>61</v>
      </c>
      <c r="AA28" s="5" t="s">
        <v>70</v>
      </c>
      <c r="AB28" s="5" t="s">
        <v>93</v>
      </c>
      <c r="AC28" s="6"/>
      <c r="AD28" s="5"/>
      <c r="AE28" s="5">
        <v>10</v>
      </c>
      <c r="AF28" s="5">
        <v>40</v>
      </c>
      <c r="AG28" s="5">
        <v>45</v>
      </c>
      <c r="AH28" s="5">
        <v>5</v>
      </c>
      <c r="AI28" s="5">
        <v>0</v>
      </c>
      <c r="AJ28" s="8"/>
    </row>
    <row r="29" spans="1:36">
      <c r="A29" s="3">
        <v>1</v>
      </c>
      <c r="B29" s="3">
        <v>27</v>
      </c>
      <c r="C29" s="5" t="s">
        <v>100</v>
      </c>
      <c r="D29" s="6">
        <v>1.5</v>
      </c>
      <c r="E29" s="6">
        <v>0.8</v>
      </c>
      <c r="F29" s="6"/>
      <c r="G29" s="5">
        <v>31</v>
      </c>
      <c r="H29" s="5">
        <v>10</v>
      </c>
      <c r="I29" s="5"/>
      <c r="J29" s="5">
        <f t="shared" si="0"/>
        <v>310</v>
      </c>
      <c r="K29" s="5"/>
      <c r="L29" s="5"/>
      <c r="M29" s="5"/>
      <c r="N29" s="5"/>
      <c r="O29" s="6"/>
      <c r="P29" s="5"/>
      <c r="Q29" s="6"/>
      <c r="R29" s="6"/>
      <c r="S29" s="6"/>
      <c r="T29" s="7">
        <v>5</v>
      </c>
      <c r="U29" s="7">
        <v>5</v>
      </c>
      <c r="V29" s="7">
        <v>0</v>
      </c>
      <c r="W29" s="5" t="s">
        <v>48</v>
      </c>
      <c r="X29" s="5" t="s">
        <v>95</v>
      </c>
      <c r="Y29" s="5" t="s">
        <v>101</v>
      </c>
      <c r="Z29" s="5" t="s">
        <v>61</v>
      </c>
      <c r="AA29" s="5" t="s">
        <v>102</v>
      </c>
      <c r="AB29" s="5" t="s">
        <v>93</v>
      </c>
      <c r="AC29" s="6"/>
      <c r="AD29" s="5"/>
      <c r="AE29" s="5">
        <v>20</v>
      </c>
      <c r="AF29" s="5">
        <v>30</v>
      </c>
      <c r="AG29" s="5">
        <v>45</v>
      </c>
      <c r="AH29" s="5">
        <v>5</v>
      </c>
      <c r="AI29" s="5">
        <v>0</v>
      </c>
      <c r="AJ29" s="8"/>
    </row>
    <row r="30" spans="1:36">
      <c r="A30" s="3">
        <v>1</v>
      </c>
      <c r="B30" s="3">
        <v>28</v>
      </c>
      <c r="C30" s="5" t="s">
        <v>103</v>
      </c>
      <c r="D30" s="6">
        <v>1.2</v>
      </c>
      <c r="E30" s="6">
        <v>0.8</v>
      </c>
      <c r="F30" s="6"/>
      <c r="G30" s="5">
        <v>66</v>
      </c>
      <c r="H30" s="5">
        <v>18</v>
      </c>
      <c r="I30" s="5"/>
      <c r="J30" s="5">
        <f t="shared" si="0"/>
        <v>1188</v>
      </c>
      <c r="K30" s="5">
        <v>1</v>
      </c>
      <c r="L30" s="5">
        <v>2</v>
      </c>
      <c r="M30" s="5">
        <v>4</v>
      </c>
      <c r="N30" s="5"/>
      <c r="O30" s="6"/>
      <c r="P30" s="5"/>
      <c r="Q30" s="6"/>
      <c r="R30" s="6"/>
      <c r="S30" s="6"/>
      <c r="T30" s="7">
        <v>25</v>
      </c>
      <c r="U30" s="7">
        <v>0</v>
      </c>
      <c r="V30" s="7">
        <v>25</v>
      </c>
      <c r="W30" s="5" t="s">
        <v>53</v>
      </c>
      <c r="X30" s="5" t="s">
        <v>95</v>
      </c>
      <c r="Y30" s="5" t="s">
        <v>102</v>
      </c>
      <c r="Z30" s="5" t="s">
        <v>61</v>
      </c>
      <c r="AA30" s="5" t="s">
        <v>70</v>
      </c>
      <c r="AB30" s="5" t="s">
        <v>93</v>
      </c>
      <c r="AC30" s="6"/>
      <c r="AD30" s="5"/>
      <c r="AE30" s="5">
        <v>20</v>
      </c>
      <c r="AF30" s="5">
        <v>35</v>
      </c>
      <c r="AG30" s="5">
        <v>40</v>
      </c>
      <c r="AH30" s="5">
        <v>5</v>
      </c>
      <c r="AI30" s="5">
        <v>0</v>
      </c>
      <c r="AJ30" s="8"/>
    </row>
    <row r="31" spans="1:36">
      <c r="A31" s="3">
        <v>1</v>
      </c>
      <c r="B31" s="3">
        <v>29</v>
      </c>
      <c r="C31" s="5" t="s">
        <v>104</v>
      </c>
      <c r="D31" s="6">
        <v>2.4</v>
      </c>
      <c r="E31" s="6"/>
      <c r="F31" s="6">
        <v>1.3</v>
      </c>
      <c r="G31" s="5">
        <v>65</v>
      </c>
      <c r="H31" s="5">
        <v>16</v>
      </c>
      <c r="I31" s="5"/>
      <c r="J31" s="5">
        <f t="shared" si="0"/>
        <v>1040</v>
      </c>
      <c r="K31" s="5">
        <v>1</v>
      </c>
      <c r="L31" s="5">
        <v>1</v>
      </c>
      <c r="M31" s="5">
        <v>5</v>
      </c>
      <c r="N31" s="5"/>
      <c r="O31" s="6"/>
      <c r="P31" s="5"/>
      <c r="Q31" s="6"/>
      <c r="R31" s="6"/>
      <c r="S31" s="6"/>
      <c r="T31" s="7"/>
      <c r="U31" s="7"/>
      <c r="V31" s="7"/>
      <c r="W31" s="5" t="s">
        <v>41</v>
      </c>
      <c r="X31" s="5" t="s">
        <v>95</v>
      </c>
      <c r="Y31" s="5" t="s">
        <v>102</v>
      </c>
      <c r="Z31" s="5" t="s">
        <v>90</v>
      </c>
      <c r="AA31" s="5"/>
      <c r="AB31" s="5" t="s">
        <v>93</v>
      </c>
      <c r="AC31" s="6"/>
      <c r="AD31" s="5"/>
      <c r="AE31" s="5"/>
      <c r="AF31" s="5"/>
      <c r="AG31" s="5"/>
      <c r="AH31" s="5"/>
      <c r="AI31" s="5"/>
      <c r="AJ31" s="8" t="s">
        <v>105</v>
      </c>
    </row>
    <row r="32" spans="1:36">
      <c r="A32" s="3">
        <v>1</v>
      </c>
      <c r="B32" s="3">
        <v>30</v>
      </c>
      <c r="C32" s="5" t="s">
        <v>106</v>
      </c>
      <c r="D32" s="6">
        <v>0.8</v>
      </c>
      <c r="E32" s="6">
        <v>0.4</v>
      </c>
      <c r="F32" s="6"/>
      <c r="G32" s="5">
        <v>89</v>
      </c>
      <c r="H32" s="5">
        <v>16</v>
      </c>
      <c r="I32" s="5"/>
      <c r="J32" s="5">
        <f t="shared" si="0"/>
        <v>1424</v>
      </c>
      <c r="K32" s="5">
        <v>4</v>
      </c>
      <c r="L32" s="5">
        <v>2</v>
      </c>
      <c r="M32" s="5">
        <v>2</v>
      </c>
      <c r="N32" s="5"/>
      <c r="O32" s="6"/>
      <c r="P32" s="5"/>
      <c r="Q32" s="6"/>
      <c r="R32" s="6"/>
      <c r="S32" s="6"/>
      <c r="T32" s="7"/>
      <c r="U32" s="7"/>
      <c r="V32" s="7"/>
      <c r="W32" s="5" t="s">
        <v>41</v>
      </c>
      <c r="X32" s="5" t="s">
        <v>95</v>
      </c>
      <c r="Y32" s="5" t="s">
        <v>70</v>
      </c>
      <c r="Z32" s="5" t="s">
        <v>90</v>
      </c>
      <c r="AA32" s="5"/>
      <c r="AB32" s="5" t="s">
        <v>93</v>
      </c>
      <c r="AC32" s="6"/>
      <c r="AD32" s="5"/>
      <c r="AE32" s="5">
        <v>15</v>
      </c>
      <c r="AF32" s="5">
        <v>50</v>
      </c>
      <c r="AG32" s="5">
        <v>35</v>
      </c>
      <c r="AH32" s="5">
        <v>0</v>
      </c>
      <c r="AI32" s="5">
        <v>0</v>
      </c>
      <c r="AJ32" s="8"/>
    </row>
    <row r="33" spans="1:36">
      <c r="A33" s="3">
        <v>1</v>
      </c>
      <c r="B33" s="3">
        <v>31</v>
      </c>
      <c r="C33" s="5" t="s">
        <v>107</v>
      </c>
      <c r="D33" s="6">
        <v>2</v>
      </c>
      <c r="E33" s="6"/>
      <c r="F33" s="6">
        <v>0.8</v>
      </c>
      <c r="G33" s="5">
        <v>28</v>
      </c>
      <c r="H33" s="5">
        <v>20</v>
      </c>
      <c r="I33" s="5"/>
      <c r="J33" s="5">
        <f t="shared" si="0"/>
        <v>560</v>
      </c>
      <c r="K33" s="5"/>
      <c r="L33" s="5">
        <v>1</v>
      </c>
      <c r="M33" s="5">
        <v>1</v>
      </c>
      <c r="N33" s="5"/>
      <c r="O33" s="6"/>
      <c r="P33" s="5"/>
      <c r="Q33" s="6"/>
      <c r="R33" s="6"/>
      <c r="S33" s="6"/>
      <c r="T33" s="7"/>
      <c r="U33" s="7"/>
      <c r="V33" s="7"/>
      <c r="W33" s="5" t="s">
        <v>90</v>
      </c>
      <c r="X33" s="5" t="s">
        <v>108</v>
      </c>
      <c r="Y33" s="5" t="s">
        <v>93</v>
      </c>
      <c r="Z33" s="5" t="s">
        <v>90</v>
      </c>
      <c r="AA33" s="5"/>
      <c r="AB33" s="5" t="s">
        <v>93</v>
      </c>
      <c r="AC33" s="6"/>
      <c r="AD33" s="5"/>
      <c r="AE33" s="9"/>
      <c r="AF33" s="9"/>
      <c r="AG33" s="9"/>
      <c r="AH33" s="9"/>
      <c r="AI33" s="9"/>
      <c r="AJ33" s="8"/>
    </row>
    <row r="34" spans="1:36">
      <c r="A34" s="3">
        <v>1</v>
      </c>
      <c r="B34" s="3">
        <v>32</v>
      </c>
      <c r="C34" s="5" t="s">
        <v>109</v>
      </c>
      <c r="D34" s="6">
        <v>1.1000000000000001</v>
      </c>
      <c r="E34" s="6">
        <v>0.6</v>
      </c>
      <c r="F34" s="6"/>
      <c r="G34" s="5">
        <v>133</v>
      </c>
      <c r="H34" s="5">
        <v>12</v>
      </c>
      <c r="I34" s="5"/>
      <c r="J34" s="5">
        <f t="shared" si="0"/>
        <v>1596</v>
      </c>
      <c r="K34" s="5"/>
      <c r="L34" s="5"/>
      <c r="M34" s="5">
        <v>3</v>
      </c>
      <c r="N34" s="5"/>
      <c r="O34" s="6"/>
      <c r="P34" s="5"/>
      <c r="Q34" s="6"/>
      <c r="R34" s="6"/>
      <c r="S34" s="6"/>
      <c r="T34" s="7">
        <v>5</v>
      </c>
      <c r="U34" s="7">
        <v>5</v>
      </c>
      <c r="V34" s="7">
        <v>0</v>
      </c>
      <c r="W34" s="5" t="s">
        <v>41</v>
      </c>
      <c r="X34" s="5" t="s">
        <v>95</v>
      </c>
      <c r="Y34" s="5" t="s">
        <v>70</v>
      </c>
      <c r="Z34" s="5" t="s">
        <v>90</v>
      </c>
      <c r="AA34" s="5" t="s">
        <v>57</v>
      </c>
      <c r="AB34" s="5" t="s">
        <v>93</v>
      </c>
      <c r="AC34" s="6"/>
      <c r="AD34" s="5"/>
      <c r="AE34" s="5">
        <v>15</v>
      </c>
      <c r="AF34" s="5">
        <v>40</v>
      </c>
      <c r="AG34" s="5">
        <v>35</v>
      </c>
      <c r="AH34" s="5">
        <v>10</v>
      </c>
      <c r="AI34" s="5">
        <v>0</v>
      </c>
      <c r="AJ34" s="2" t="s">
        <v>110</v>
      </c>
    </row>
    <row r="35" spans="1:36">
      <c r="A35" s="3">
        <v>1</v>
      </c>
      <c r="B35" s="3">
        <v>33</v>
      </c>
      <c r="C35" s="5" t="s">
        <v>111</v>
      </c>
      <c r="D35" s="6">
        <v>2.1</v>
      </c>
      <c r="E35" s="6">
        <v>1</v>
      </c>
      <c r="F35" s="6"/>
      <c r="G35" s="5">
        <v>38</v>
      </c>
      <c r="H35" s="5">
        <v>8</v>
      </c>
      <c r="I35" s="5"/>
      <c r="J35" s="5">
        <f t="shared" si="0"/>
        <v>304</v>
      </c>
      <c r="K35" s="5"/>
      <c r="L35" s="5">
        <v>1</v>
      </c>
      <c r="M35" s="5">
        <v>2</v>
      </c>
      <c r="N35" s="5"/>
      <c r="O35" s="6"/>
      <c r="P35" s="5"/>
      <c r="Q35" s="6"/>
      <c r="R35" s="6"/>
      <c r="S35" s="6"/>
      <c r="T35" s="7">
        <v>38</v>
      </c>
      <c r="U35" s="7">
        <v>0</v>
      </c>
      <c r="V35" s="7">
        <v>38</v>
      </c>
      <c r="W35" s="5" t="s">
        <v>41</v>
      </c>
      <c r="X35" s="5" t="s">
        <v>95</v>
      </c>
      <c r="Y35" s="5" t="s">
        <v>112</v>
      </c>
      <c r="Z35" s="5" t="s">
        <v>61</v>
      </c>
      <c r="AA35" s="5" t="s">
        <v>92</v>
      </c>
      <c r="AB35" s="5" t="s">
        <v>93</v>
      </c>
      <c r="AC35" s="6"/>
      <c r="AD35" s="5"/>
      <c r="AE35" s="5">
        <v>20</v>
      </c>
      <c r="AF35" s="5">
        <v>50</v>
      </c>
      <c r="AG35" s="5">
        <v>30</v>
      </c>
      <c r="AH35" s="5">
        <v>0</v>
      </c>
      <c r="AI35" s="5">
        <v>0</v>
      </c>
      <c r="AJ35" s="8"/>
    </row>
    <row r="36" spans="1:36">
      <c r="A36" s="3">
        <v>1</v>
      </c>
      <c r="B36" s="3">
        <v>34</v>
      </c>
      <c r="C36" s="5" t="s">
        <v>113</v>
      </c>
      <c r="D36" s="6">
        <v>1.8</v>
      </c>
      <c r="E36" s="6">
        <v>0.9</v>
      </c>
      <c r="F36" s="6"/>
      <c r="G36" s="5">
        <v>90</v>
      </c>
      <c r="H36" s="5">
        <v>13</v>
      </c>
      <c r="I36" s="5">
        <v>10</v>
      </c>
      <c r="J36" s="5">
        <f t="shared" si="0"/>
        <v>1170</v>
      </c>
      <c r="K36" s="5">
        <v>2</v>
      </c>
      <c r="L36" s="5"/>
      <c r="M36" s="5">
        <v>1</v>
      </c>
      <c r="N36" s="5">
        <v>16</v>
      </c>
      <c r="O36" s="6">
        <v>2.8</v>
      </c>
      <c r="P36" s="5">
        <v>40</v>
      </c>
      <c r="Q36" s="6">
        <v>2.2999999999999998</v>
      </c>
      <c r="R36" s="6">
        <v>2.2000000000000002</v>
      </c>
      <c r="S36" s="6">
        <v>1.4</v>
      </c>
      <c r="T36" s="7">
        <v>90</v>
      </c>
      <c r="U36" s="7">
        <v>0</v>
      </c>
      <c r="V36" s="7">
        <v>90</v>
      </c>
      <c r="W36" s="5" t="s">
        <v>61</v>
      </c>
      <c r="X36" s="5" t="s">
        <v>70</v>
      </c>
      <c r="Y36" s="5" t="s">
        <v>64</v>
      </c>
      <c r="Z36" s="5" t="s">
        <v>90</v>
      </c>
      <c r="AA36" s="5"/>
      <c r="AB36" s="5" t="s">
        <v>93</v>
      </c>
      <c r="AC36" s="6"/>
      <c r="AD36" s="5"/>
      <c r="AE36" s="5">
        <v>15</v>
      </c>
      <c r="AF36" s="5">
        <v>35</v>
      </c>
      <c r="AG36" s="5">
        <v>45</v>
      </c>
      <c r="AH36" s="5">
        <v>5</v>
      </c>
      <c r="AI36" s="5">
        <v>0</v>
      </c>
      <c r="AJ36" s="8"/>
    </row>
    <row r="37" spans="1:36">
      <c r="A37" s="3">
        <v>1</v>
      </c>
      <c r="B37" s="3">
        <v>35</v>
      </c>
      <c r="C37" s="5" t="s">
        <v>114</v>
      </c>
      <c r="D37" s="6">
        <v>1.9</v>
      </c>
      <c r="E37" s="6">
        <v>0.9</v>
      </c>
      <c r="F37" s="6"/>
      <c r="G37" s="5">
        <v>49</v>
      </c>
      <c r="H37" s="5">
        <v>19</v>
      </c>
      <c r="I37" s="5"/>
      <c r="J37" s="5">
        <f t="shared" si="0"/>
        <v>931</v>
      </c>
      <c r="K37" s="5"/>
      <c r="L37" s="5">
        <v>1</v>
      </c>
      <c r="M37" s="5">
        <v>2</v>
      </c>
      <c r="N37" s="5"/>
      <c r="O37" s="6"/>
      <c r="P37" s="5"/>
      <c r="Q37" s="6"/>
      <c r="R37" s="6"/>
      <c r="S37" s="6"/>
      <c r="T37" s="7">
        <v>10</v>
      </c>
      <c r="U37" s="7">
        <v>0</v>
      </c>
      <c r="V37" s="7">
        <v>10</v>
      </c>
      <c r="W37" s="5" t="s">
        <v>41</v>
      </c>
      <c r="X37" s="5" t="s">
        <v>95</v>
      </c>
      <c r="Y37" s="5" t="s">
        <v>70</v>
      </c>
      <c r="Z37" s="5" t="s">
        <v>90</v>
      </c>
      <c r="AA37" s="5" t="s">
        <v>102</v>
      </c>
      <c r="AB37" s="5" t="s">
        <v>93</v>
      </c>
      <c r="AC37" s="6"/>
      <c r="AD37" s="5"/>
      <c r="AE37" s="5">
        <v>30</v>
      </c>
      <c r="AF37" s="5">
        <v>35</v>
      </c>
      <c r="AG37" s="5">
        <v>35</v>
      </c>
      <c r="AH37" s="5">
        <v>0</v>
      </c>
      <c r="AI37" s="5">
        <v>0</v>
      </c>
      <c r="AJ37" s="8"/>
    </row>
    <row r="38" spans="1:36">
      <c r="A38" s="3">
        <v>1</v>
      </c>
      <c r="B38" s="3">
        <v>36</v>
      </c>
      <c r="C38" s="5" t="s">
        <v>115</v>
      </c>
      <c r="D38" s="6">
        <v>1.8</v>
      </c>
      <c r="E38" s="6">
        <v>0.8</v>
      </c>
      <c r="F38" s="6"/>
      <c r="G38" s="5">
        <v>102</v>
      </c>
      <c r="H38" s="5">
        <v>21</v>
      </c>
      <c r="I38" s="5"/>
      <c r="J38" s="5">
        <f t="shared" si="0"/>
        <v>2142</v>
      </c>
      <c r="K38" s="5"/>
      <c r="L38" s="5">
        <v>3</v>
      </c>
      <c r="M38" s="5">
        <v>6</v>
      </c>
      <c r="N38" s="5"/>
      <c r="O38" s="6"/>
      <c r="P38" s="5"/>
      <c r="Q38" s="6"/>
      <c r="R38" s="6"/>
      <c r="S38" s="6"/>
      <c r="T38" s="7"/>
      <c r="U38" s="7"/>
      <c r="V38" s="7"/>
      <c r="W38" s="5" t="s">
        <v>61</v>
      </c>
      <c r="X38" s="5" t="s">
        <v>70</v>
      </c>
      <c r="Y38" s="5" t="s">
        <v>116</v>
      </c>
      <c r="Z38" s="5" t="s">
        <v>61</v>
      </c>
      <c r="AA38" s="5" t="s">
        <v>70</v>
      </c>
      <c r="AB38" s="5"/>
      <c r="AC38" s="6"/>
      <c r="AD38" s="5"/>
      <c r="AE38" s="5">
        <v>25</v>
      </c>
      <c r="AF38" s="5">
        <v>40</v>
      </c>
      <c r="AG38" s="5">
        <v>30</v>
      </c>
      <c r="AH38" s="5">
        <v>5</v>
      </c>
      <c r="AI38" s="5">
        <v>0</v>
      </c>
      <c r="AJ38" s="8"/>
    </row>
    <row r="39" spans="1:36">
      <c r="A39" s="3">
        <v>2</v>
      </c>
      <c r="B39" s="3">
        <v>37</v>
      </c>
      <c r="C39" s="5" t="s">
        <v>117</v>
      </c>
      <c r="D39" s="6">
        <v>1.9</v>
      </c>
      <c r="E39" s="6"/>
      <c r="F39" s="6">
        <v>0.9</v>
      </c>
      <c r="G39" s="5">
        <v>31</v>
      </c>
      <c r="H39" s="5">
        <v>15</v>
      </c>
      <c r="I39" s="5"/>
      <c r="J39" s="5">
        <f t="shared" si="0"/>
        <v>465</v>
      </c>
      <c r="K39" s="5"/>
      <c r="L39" s="5">
        <v>1</v>
      </c>
      <c r="M39" s="5">
        <v>3</v>
      </c>
      <c r="N39" s="5"/>
      <c r="O39" s="6"/>
      <c r="P39" s="5"/>
      <c r="Q39" s="6"/>
      <c r="R39" s="6"/>
      <c r="S39" s="6"/>
      <c r="T39" s="7"/>
      <c r="U39" s="7"/>
      <c r="V39" s="7"/>
      <c r="W39" s="5" t="s">
        <v>41</v>
      </c>
      <c r="X39" s="5" t="s">
        <v>92</v>
      </c>
      <c r="Y39" s="5" t="s">
        <v>70</v>
      </c>
      <c r="Z39" s="5"/>
      <c r="AA39" s="5"/>
      <c r="AB39" s="5"/>
      <c r="AC39" s="6"/>
      <c r="AD39" s="5"/>
      <c r="AE39" s="5"/>
      <c r="AF39" s="5"/>
      <c r="AG39" s="5"/>
      <c r="AH39" s="5"/>
      <c r="AI39" s="5"/>
      <c r="AJ39" s="8"/>
    </row>
    <row r="40" spans="1:36">
      <c r="A40" s="3">
        <v>2</v>
      </c>
      <c r="B40" s="3">
        <v>38</v>
      </c>
      <c r="C40" s="5" t="s">
        <v>118</v>
      </c>
      <c r="D40" s="6">
        <v>0.8</v>
      </c>
      <c r="E40" s="6">
        <v>0.4</v>
      </c>
      <c r="F40" s="6"/>
      <c r="G40" s="5">
        <v>39</v>
      </c>
      <c r="H40" s="5">
        <v>20</v>
      </c>
      <c r="I40" s="5"/>
      <c r="J40" s="5">
        <f t="shared" si="0"/>
        <v>780</v>
      </c>
      <c r="K40" s="5"/>
      <c r="L40" s="5">
        <v>2</v>
      </c>
      <c r="M40" s="5">
        <v>4</v>
      </c>
      <c r="N40" s="5"/>
      <c r="O40" s="6"/>
      <c r="P40" s="5"/>
      <c r="Q40" s="6"/>
      <c r="R40" s="6"/>
      <c r="S40" s="6"/>
      <c r="T40" s="7"/>
      <c r="U40" s="7"/>
      <c r="V40" s="7"/>
      <c r="W40" s="5" t="s">
        <v>41</v>
      </c>
      <c r="X40" s="5" t="s">
        <v>92</v>
      </c>
      <c r="Y40" s="5" t="s">
        <v>93</v>
      </c>
      <c r="Z40" s="5" t="s">
        <v>61</v>
      </c>
      <c r="AA40" s="5" t="s">
        <v>70</v>
      </c>
      <c r="AB40" s="5" t="s">
        <v>108</v>
      </c>
      <c r="AC40" s="6"/>
      <c r="AD40" s="5"/>
      <c r="AE40" s="5">
        <v>30</v>
      </c>
      <c r="AF40" s="5">
        <v>45</v>
      </c>
      <c r="AG40" s="5">
        <v>25</v>
      </c>
      <c r="AH40" s="5">
        <v>0</v>
      </c>
      <c r="AI40" s="5">
        <v>0</v>
      </c>
      <c r="AJ40" s="8"/>
    </row>
    <row r="41" spans="1:36">
      <c r="A41" s="3">
        <v>2</v>
      </c>
      <c r="B41" s="3">
        <v>39</v>
      </c>
      <c r="C41" s="5" t="s">
        <v>119</v>
      </c>
      <c r="D41" s="6">
        <v>2</v>
      </c>
      <c r="E41" s="6"/>
      <c r="F41" s="6">
        <v>0.3</v>
      </c>
      <c r="G41" s="5">
        <v>38</v>
      </c>
      <c r="H41" s="5">
        <v>25</v>
      </c>
      <c r="I41" s="5">
        <v>22</v>
      </c>
      <c r="J41" s="5">
        <f t="shared" si="0"/>
        <v>950</v>
      </c>
      <c r="K41" s="5"/>
      <c r="L41" s="5">
        <v>3</v>
      </c>
      <c r="M41" s="5">
        <v>7</v>
      </c>
      <c r="N41" s="5"/>
      <c r="O41" s="6"/>
      <c r="P41" s="5"/>
      <c r="Q41" s="6"/>
      <c r="R41" s="6"/>
      <c r="S41" s="6"/>
      <c r="T41" s="7"/>
      <c r="U41" s="7"/>
      <c r="V41" s="7"/>
      <c r="W41" s="5" t="s">
        <v>61</v>
      </c>
      <c r="X41" s="5" t="s">
        <v>70</v>
      </c>
      <c r="Y41" s="5" t="s">
        <v>93</v>
      </c>
      <c r="Z41" s="5" t="s">
        <v>41</v>
      </c>
      <c r="AA41" s="5" t="s">
        <v>92</v>
      </c>
      <c r="AB41" s="5" t="s">
        <v>57</v>
      </c>
      <c r="AC41" s="6"/>
      <c r="AD41" s="5"/>
      <c r="AE41" s="5"/>
      <c r="AF41" s="5"/>
      <c r="AG41" s="5"/>
      <c r="AH41" s="5"/>
      <c r="AI41" s="5"/>
      <c r="AJ41" s="8" t="s">
        <v>65</v>
      </c>
    </row>
    <row r="42" spans="1:36">
      <c r="A42" s="3">
        <v>2</v>
      </c>
      <c r="B42" s="3">
        <v>40</v>
      </c>
      <c r="C42" s="5" t="s">
        <v>120</v>
      </c>
      <c r="D42" s="6">
        <v>0.9</v>
      </c>
      <c r="E42" s="6">
        <v>0.4</v>
      </c>
      <c r="F42" s="6"/>
      <c r="G42" s="5">
        <v>61</v>
      </c>
      <c r="H42" s="5">
        <v>13</v>
      </c>
      <c r="I42" s="5"/>
      <c r="J42" s="5">
        <f t="shared" si="0"/>
        <v>793</v>
      </c>
      <c r="K42" s="5"/>
      <c r="L42" s="5"/>
      <c r="M42" s="5">
        <v>1</v>
      </c>
      <c r="N42" s="5"/>
      <c r="O42" s="6"/>
      <c r="P42" s="5"/>
      <c r="Q42" s="6"/>
      <c r="R42" s="6"/>
      <c r="S42" s="6"/>
      <c r="T42" s="7">
        <v>15</v>
      </c>
      <c r="U42" s="7">
        <v>15</v>
      </c>
      <c r="V42" s="7">
        <v>0</v>
      </c>
      <c r="W42" s="5" t="s">
        <v>121</v>
      </c>
      <c r="X42" s="5" t="s">
        <v>90</v>
      </c>
      <c r="Y42" s="5" t="s">
        <v>93</v>
      </c>
      <c r="Z42" s="5" t="s">
        <v>90</v>
      </c>
      <c r="AA42" s="5" t="s">
        <v>93</v>
      </c>
      <c r="AB42" s="5" t="s">
        <v>70</v>
      </c>
      <c r="AC42" s="6"/>
      <c r="AD42" s="5"/>
      <c r="AE42" s="5">
        <v>15</v>
      </c>
      <c r="AF42" s="5">
        <v>45</v>
      </c>
      <c r="AG42" s="5">
        <v>40</v>
      </c>
      <c r="AH42" s="5">
        <v>0</v>
      </c>
      <c r="AI42" s="5">
        <v>0</v>
      </c>
      <c r="AJ42" s="8"/>
    </row>
    <row r="43" spans="1:36">
      <c r="A43" s="3">
        <v>2</v>
      </c>
      <c r="B43" s="3">
        <v>41</v>
      </c>
      <c r="C43" s="5" t="s">
        <v>122</v>
      </c>
      <c r="D43" s="6">
        <v>2.2000000000000002</v>
      </c>
      <c r="E43" s="6"/>
      <c r="F43" s="6">
        <v>0.9</v>
      </c>
      <c r="G43" s="5">
        <v>27</v>
      </c>
      <c r="H43" s="5">
        <v>10</v>
      </c>
      <c r="I43" s="5"/>
      <c r="J43" s="5">
        <f t="shared" si="0"/>
        <v>270</v>
      </c>
      <c r="K43" s="5"/>
      <c r="L43" s="5"/>
      <c r="M43" s="5">
        <v>1</v>
      </c>
      <c r="N43" s="5"/>
      <c r="O43" s="6"/>
      <c r="P43" s="5"/>
      <c r="Q43" s="6"/>
      <c r="R43" s="6"/>
      <c r="S43" s="6"/>
      <c r="T43" s="7">
        <v>20</v>
      </c>
      <c r="U43" s="7">
        <v>0</v>
      </c>
      <c r="V43" s="7">
        <v>20</v>
      </c>
      <c r="W43" s="5" t="s">
        <v>41</v>
      </c>
      <c r="X43" s="5" t="s">
        <v>92</v>
      </c>
      <c r="Y43" s="5" t="s">
        <v>70</v>
      </c>
      <c r="Z43" s="5" t="s">
        <v>61</v>
      </c>
      <c r="AA43" s="5" t="s">
        <v>70</v>
      </c>
      <c r="AB43" s="5" t="s">
        <v>93</v>
      </c>
      <c r="AC43" s="6"/>
      <c r="AD43" s="5"/>
      <c r="AE43" s="5"/>
      <c r="AF43" s="5"/>
      <c r="AG43" s="5"/>
      <c r="AH43" s="5"/>
      <c r="AI43" s="5"/>
      <c r="AJ43" s="8"/>
    </row>
    <row r="44" spans="1:36">
      <c r="A44" s="3">
        <v>2</v>
      </c>
      <c r="B44" s="3">
        <v>42</v>
      </c>
      <c r="C44" s="5" t="s">
        <v>123</v>
      </c>
      <c r="D44" s="6">
        <v>1.8</v>
      </c>
      <c r="E44" s="6">
        <v>0.8</v>
      </c>
      <c r="F44" s="6"/>
      <c r="G44" s="7">
        <v>161</v>
      </c>
      <c r="H44" s="5">
        <v>12</v>
      </c>
      <c r="I44" s="5"/>
      <c r="J44" s="5">
        <f t="shared" si="0"/>
        <v>1932</v>
      </c>
      <c r="K44" s="5"/>
      <c r="L44" s="5">
        <v>3</v>
      </c>
      <c r="M44" s="5">
        <v>5</v>
      </c>
      <c r="N44" s="5"/>
      <c r="O44" s="6"/>
      <c r="P44" s="5"/>
      <c r="Q44" s="6"/>
      <c r="R44" s="6"/>
      <c r="S44" s="6"/>
      <c r="T44" s="7">
        <v>280</v>
      </c>
      <c r="U44" s="7">
        <v>120</v>
      </c>
      <c r="V44" s="7">
        <v>160</v>
      </c>
      <c r="W44" s="5" t="s">
        <v>61</v>
      </c>
      <c r="X44" s="5" t="s">
        <v>70</v>
      </c>
      <c r="Y44" s="5" t="s">
        <v>93</v>
      </c>
      <c r="Z44" s="5" t="s">
        <v>41</v>
      </c>
      <c r="AA44" s="5" t="s">
        <v>76</v>
      </c>
      <c r="AB44" s="5" t="s">
        <v>70</v>
      </c>
      <c r="AC44" s="6"/>
      <c r="AD44" s="5"/>
      <c r="AE44" s="5">
        <v>35</v>
      </c>
      <c r="AF44" s="5">
        <v>30</v>
      </c>
      <c r="AG44" s="5">
        <v>30</v>
      </c>
      <c r="AH44" s="5">
        <v>5</v>
      </c>
      <c r="AI44" s="5">
        <v>0</v>
      </c>
      <c r="AJ44" s="8"/>
    </row>
    <row r="45" spans="1:36">
      <c r="A45" s="3">
        <v>2</v>
      </c>
      <c r="B45" s="3">
        <v>43</v>
      </c>
      <c r="C45" s="5" t="s">
        <v>124</v>
      </c>
      <c r="D45" s="6">
        <v>1.8</v>
      </c>
      <c r="E45" s="6">
        <v>0.9</v>
      </c>
      <c r="F45" s="6"/>
      <c r="G45" s="5">
        <v>32</v>
      </c>
      <c r="H45" s="5">
        <v>9</v>
      </c>
      <c r="I45" s="5"/>
      <c r="J45" s="5">
        <f t="shared" si="0"/>
        <v>288</v>
      </c>
      <c r="K45" s="5"/>
      <c r="L45" s="5">
        <v>1</v>
      </c>
      <c r="M45" s="5"/>
      <c r="N45" s="5"/>
      <c r="O45" s="6"/>
      <c r="P45" s="5"/>
      <c r="Q45" s="6"/>
      <c r="R45" s="6"/>
      <c r="S45" s="6"/>
      <c r="T45" s="7">
        <v>30</v>
      </c>
      <c r="U45" s="7">
        <v>30</v>
      </c>
      <c r="V45" s="7">
        <v>0</v>
      </c>
      <c r="W45" s="5" t="s">
        <v>61</v>
      </c>
      <c r="X45" s="5" t="s">
        <v>125</v>
      </c>
      <c r="Y45" s="5" t="s">
        <v>93</v>
      </c>
      <c r="Z45" s="5" t="s">
        <v>61</v>
      </c>
      <c r="AA45" s="5" t="s">
        <v>70</v>
      </c>
      <c r="AB45" s="5" t="s">
        <v>93</v>
      </c>
      <c r="AC45" s="6"/>
      <c r="AD45" s="5"/>
      <c r="AE45" s="5">
        <v>15</v>
      </c>
      <c r="AF45" s="5">
        <v>45</v>
      </c>
      <c r="AG45" s="5">
        <v>35</v>
      </c>
      <c r="AH45" s="5">
        <v>5</v>
      </c>
      <c r="AI45" s="5">
        <v>0</v>
      </c>
      <c r="AJ45" s="8"/>
    </row>
    <row r="46" spans="1:36">
      <c r="A46" s="3">
        <v>2</v>
      </c>
      <c r="B46" s="3">
        <v>44</v>
      </c>
      <c r="C46" s="5" t="s">
        <v>126</v>
      </c>
      <c r="D46" s="6">
        <v>1.5</v>
      </c>
      <c r="E46" s="6">
        <v>0.7</v>
      </c>
      <c r="F46" s="6"/>
      <c r="G46" s="5">
        <v>334</v>
      </c>
      <c r="H46" s="5">
        <v>25</v>
      </c>
      <c r="I46" s="5">
        <v>20</v>
      </c>
      <c r="J46" s="5">
        <f t="shared" si="0"/>
        <v>8350</v>
      </c>
      <c r="K46" s="5"/>
      <c r="L46" s="5"/>
      <c r="M46" s="5">
        <v>1</v>
      </c>
      <c r="N46" s="5">
        <v>28</v>
      </c>
      <c r="O46" s="6">
        <v>2.9</v>
      </c>
      <c r="P46" s="5">
        <v>150</v>
      </c>
      <c r="Q46" s="6">
        <v>1.4</v>
      </c>
      <c r="R46" s="6">
        <v>2.2000000000000002</v>
      </c>
      <c r="S46" s="6">
        <v>2.5</v>
      </c>
      <c r="T46" s="7">
        <v>10</v>
      </c>
      <c r="U46" s="7">
        <v>10</v>
      </c>
      <c r="V46" s="7">
        <v>0</v>
      </c>
      <c r="W46" s="5" t="s">
        <v>41</v>
      </c>
      <c r="X46" s="5" t="s">
        <v>92</v>
      </c>
      <c r="Y46" s="5" t="s">
        <v>70</v>
      </c>
      <c r="Z46" s="5" t="s">
        <v>90</v>
      </c>
      <c r="AA46" s="5" t="s">
        <v>57</v>
      </c>
      <c r="AB46" s="5" t="s">
        <v>127</v>
      </c>
      <c r="AC46" s="6"/>
      <c r="AD46" s="5"/>
      <c r="AE46" s="5">
        <v>15</v>
      </c>
      <c r="AF46" s="5">
        <v>40</v>
      </c>
      <c r="AG46" s="5">
        <v>40</v>
      </c>
      <c r="AH46" s="5">
        <v>5</v>
      </c>
      <c r="AI46" s="5">
        <v>0</v>
      </c>
      <c r="AJ46" s="8"/>
    </row>
    <row r="47" spans="1:36">
      <c r="A47" s="3">
        <v>2</v>
      </c>
      <c r="B47" s="3">
        <v>45</v>
      </c>
      <c r="C47" s="5" t="s">
        <v>128</v>
      </c>
      <c r="D47" s="6">
        <v>1.9</v>
      </c>
      <c r="E47" s="6">
        <v>1</v>
      </c>
      <c r="F47" s="6"/>
      <c r="G47" s="7">
        <v>168</v>
      </c>
      <c r="H47" s="5">
        <v>11</v>
      </c>
      <c r="I47" s="5"/>
      <c r="J47" s="5">
        <f t="shared" si="0"/>
        <v>1848</v>
      </c>
      <c r="K47" s="5">
        <v>1</v>
      </c>
      <c r="L47" s="5">
        <v>2</v>
      </c>
      <c r="M47" s="5">
        <v>3</v>
      </c>
      <c r="N47" s="5"/>
      <c r="O47" s="6"/>
      <c r="P47" s="5"/>
      <c r="Q47" s="6"/>
      <c r="R47" s="6"/>
      <c r="S47" s="6"/>
      <c r="T47" s="7">
        <v>50</v>
      </c>
      <c r="U47" s="7">
        <v>40</v>
      </c>
      <c r="V47" s="7">
        <v>10</v>
      </c>
      <c r="W47" s="5" t="s">
        <v>41</v>
      </c>
      <c r="X47" s="5" t="s">
        <v>125</v>
      </c>
      <c r="Y47" s="5" t="s">
        <v>70</v>
      </c>
      <c r="Z47" s="5" t="s">
        <v>41</v>
      </c>
      <c r="AA47" s="5" t="s">
        <v>92</v>
      </c>
      <c r="AB47" s="5" t="s">
        <v>129</v>
      </c>
      <c r="AC47" s="6"/>
      <c r="AD47" s="5"/>
      <c r="AE47" s="5">
        <v>15</v>
      </c>
      <c r="AF47" s="5">
        <v>35</v>
      </c>
      <c r="AG47" s="5">
        <v>45</v>
      </c>
      <c r="AH47" s="5">
        <v>5</v>
      </c>
      <c r="AI47" s="5">
        <v>0</v>
      </c>
      <c r="AJ47" s="8"/>
    </row>
    <row r="48" spans="1:36">
      <c r="A48" s="3">
        <v>2</v>
      </c>
      <c r="B48" s="3">
        <v>46</v>
      </c>
      <c r="C48" s="5" t="s">
        <v>130</v>
      </c>
      <c r="D48" s="6">
        <v>2</v>
      </c>
      <c r="E48" s="6"/>
      <c r="F48" s="6">
        <v>0.9</v>
      </c>
      <c r="G48" s="7">
        <v>21</v>
      </c>
      <c r="H48" s="5">
        <v>18</v>
      </c>
      <c r="I48" s="5"/>
      <c r="J48" s="5">
        <f t="shared" si="0"/>
        <v>378</v>
      </c>
      <c r="K48" s="5">
        <v>2</v>
      </c>
      <c r="L48" s="5">
        <v>3</v>
      </c>
      <c r="M48" s="5">
        <v>5</v>
      </c>
      <c r="N48" s="5"/>
      <c r="O48" s="6"/>
      <c r="P48" s="5"/>
      <c r="Q48" s="6"/>
      <c r="R48" s="6"/>
      <c r="S48" s="6"/>
      <c r="T48" s="7">
        <v>20</v>
      </c>
      <c r="U48" s="7">
        <v>10</v>
      </c>
      <c r="V48" s="7">
        <v>10</v>
      </c>
      <c r="W48" s="5" t="s">
        <v>61</v>
      </c>
      <c r="X48" s="5" t="s">
        <v>131</v>
      </c>
      <c r="Y48" s="5" t="s">
        <v>70</v>
      </c>
      <c r="Z48" s="5" t="s">
        <v>41</v>
      </c>
      <c r="AA48" s="5" t="s">
        <v>125</v>
      </c>
      <c r="AB48" s="5" t="s">
        <v>93</v>
      </c>
      <c r="AC48" s="6"/>
      <c r="AD48" s="5"/>
      <c r="AE48" s="5"/>
      <c r="AF48" s="5"/>
      <c r="AG48" s="5"/>
      <c r="AH48" s="5"/>
      <c r="AI48" s="5"/>
      <c r="AJ48" s="8" t="s">
        <v>132</v>
      </c>
    </row>
    <row r="49" spans="1:36">
      <c r="A49" s="3">
        <v>2</v>
      </c>
      <c r="B49" s="3">
        <v>47</v>
      </c>
      <c r="C49" s="5" t="s">
        <v>133</v>
      </c>
      <c r="D49" s="6">
        <v>1.9</v>
      </c>
      <c r="E49" s="6">
        <v>1.2</v>
      </c>
      <c r="F49" s="6"/>
      <c r="G49" s="7">
        <v>42</v>
      </c>
      <c r="H49" s="5">
        <v>11</v>
      </c>
      <c r="I49" s="5">
        <v>13</v>
      </c>
      <c r="J49" s="5">
        <f t="shared" si="0"/>
        <v>462</v>
      </c>
      <c r="K49" s="5"/>
      <c r="L49" s="5">
        <v>1</v>
      </c>
      <c r="M49" s="5">
        <v>2</v>
      </c>
      <c r="N49" s="5">
        <v>27</v>
      </c>
      <c r="O49" s="6">
        <v>3.6</v>
      </c>
      <c r="P49" s="5">
        <v>250</v>
      </c>
      <c r="Q49" s="6">
        <v>2.7</v>
      </c>
      <c r="R49" s="6">
        <v>2.7</v>
      </c>
      <c r="S49" s="6">
        <v>1.7</v>
      </c>
      <c r="T49" s="7"/>
      <c r="U49" s="7"/>
      <c r="V49" s="7"/>
      <c r="W49" s="5" t="s">
        <v>41</v>
      </c>
      <c r="X49" s="5" t="s">
        <v>92</v>
      </c>
      <c r="Y49" s="5" t="s">
        <v>57</v>
      </c>
      <c r="Z49" s="5" t="s">
        <v>61</v>
      </c>
      <c r="AA49" s="5" t="s">
        <v>70</v>
      </c>
      <c r="AB49" s="5" t="s">
        <v>93</v>
      </c>
      <c r="AC49" s="6"/>
      <c r="AD49" s="5"/>
      <c r="AE49" s="5">
        <v>30</v>
      </c>
      <c r="AF49" s="5">
        <v>45</v>
      </c>
      <c r="AG49" s="5">
        <v>25</v>
      </c>
      <c r="AH49" s="5">
        <v>0</v>
      </c>
      <c r="AI49" s="5">
        <v>0</v>
      </c>
      <c r="AJ49" s="8"/>
    </row>
    <row r="50" spans="1:36">
      <c r="A50" s="3">
        <v>2</v>
      </c>
      <c r="B50" s="3">
        <v>48</v>
      </c>
      <c r="C50" s="5" t="s">
        <v>134</v>
      </c>
      <c r="D50" s="6">
        <v>1.1000000000000001</v>
      </c>
      <c r="E50" s="6">
        <v>0.5</v>
      </c>
      <c r="F50" s="6"/>
      <c r="G50" s="7">
        <v>108</v>
      </c>
      <c r="H50" s="5">
        <v>13</v>
      </c>
      <c r="I50" s="5"/>
      <c r="J50" s="5">
        <f t="shared" si="0"/>
        <v>1404</v>
      </c>
      <c r="K50" s="5"/>
      <c r="L50" s="5">
        <v>1</v>
      </c>
      <c r="M50" s="5">
        <v>8</v>
      </c>
      <c r="N50" s="5"/>
      <c r="O50" s="6"/>
      <c r="P50" s="5"/>
      <c r="Q50" s="6"/>
      <c r="R50" s="6"/>
      <c r="S50" s="6"/>
      <c r="T50" s="7">
        <v>5</v>
      </c>
      <c r="U50" s="7">
        <v>5</v>
      </c>
      <c r="V50" s="7">
        <v>0</v>
      </c>
      <c r="W50" s="5" t="s">
        <v>41</v>
      </c>
      <c r="X50" s="5" t="s">
        <v>92</v>
      </c>
      <c r="Y50" s="5" t="s">
        <v>125</v>
      </c>
      <c r="Z50" s="5" t="s">
        <v>61</v>
      </c>
      <c r="AA50" s="5" t="s">
        <v>70</v>
      </c>
      <c r="AB50" s="5" t="s">
        <v>93</v>
      </c>
      <c r="AC50" s="6"/>
      <c r="AD50" s="5"/>
      <c r="AE50" s="5">
        <v>30</v>
      </c>
      <c r="AF50" s="5">
        <v>35</v>
      </c>
      <c r="AG50" s="5">
        <v>30</v>
      </c>
      <c r="AH50" s="5">
        <v>5</v>
      </c>
      <c r="AI50" s="5">
        <v>0</v>
      </c>
      <c r="AJ50" s="2" t="s">
        <v>135</v>
      </c>
    </row>
    <row r="51" spans="1:36">
      <c r="A51" s="3">
        <v>2</v>
      </c>
      <c r="B51" s="3">
        <v>49</v>
      </c>
      <c r="C51" s="5" t="s">
        <v>136</v>
      </c>
      <c r="D51" s="6">
        <v>1</v>
      </c>
      <c r="E51" s="6">
        <v>0.5</v>
      </c>
      <c r="F51" s="6"/>
      <c r="G51" s="7">
        <v>25</v>
      </c>
      <c r="H51" s="5">
        <v>7</v>
      </c>
      <c r="I51" s="5"/>
      <c r="J51" s="5">
        <f t="shared" si="0"/>
        <v>175</v>
      </c>
      <c r="K51" s="5"/>
      <c r="L51" s="5"/>
      <c r="M51" s="5">
        <v>2</v>
      </c>
      <c r="N51" s="5"/>
      <c r="O51" s="6"/>
      <c r="P51" s="5"/>
      <c r="Q51" s="6"/>
      <c r="R51" s="6"/>
      <c r="S51" s="6"/>
      <c r="T51" s="7">
        <v>5</v>
      </c>
      <c r="U51" s="7">
        <v>5</v>
      </c>
      <c r="V51" s="7">
        <v>0</v>
      </c>
      <c r="W51" s="5" t="s">
        <v>41</v>
      </c>
      <c r="X51" s="5" t="s">
        <v>92</v>
      </c>
      <c r="Y51" s="5" t="s">
        <v>70</v>
      </c>
      <c r="Z51" s="5" t="s">
        <v>61</v>
      </c>
      <c r="AA51" s="5" t="s">
        <v>102</v>
      </c>
      <c r="AB51" s="5" t="s">
        <v>93</v>
      </c>
      <c r="AC51" s="6"/>
      <c r="AD51" s="5"/>
      <c r="AE51" s="5">
        <v>30</v>
      </c>
      <c r="AF51" s="5">
        <v>40</v>
      </c>
      <c r="AG51" s="5">
        <v>25</v>
      </c>
      <c r="AH51" s="5">
        <v>5</v>
      </c>
      <c r="AI51" s="5">
        <v>0</v>
      </c>
      <c r="AJ51" s="8"/>
    </row>
    <row r="52" spans="1:36">
      <c r="A52" s="3">
        <v>2</v>
      </c>
      <c r="B52" s="3">
        <v>50</v>
      </c>
      <c r="C52" s="5" t="s">
        <v>137</v>
      </c>
      <c r="D52" s="6">
        <v>1.8</v>
      </c>
      <c r="E52" s="6">
        <v>0.9</v>
      </c>
      <c r="F52" s="6"/>
      <c r="G52" s="7">
        <v>42</v>
      </c>
      <c r="H52" s="5">
        <v>11</v>
      </c>
      <c r="I52" s="5"/>
      <c r="J52" s="5">
        <f t="shared" si="0"/>
        <v>462</v>
      </c>
      <c r="K52" s="5"/>
      <c r="L52" s="5">
        <v>1</v>
      </c>
      <c r="M52" s="5">
        <v>4</v>
      </c>
      <c r="N52" s="5"/>
      <c r="O52" s="6"/>
      <c r="P52" s="5"/>
      <c r="Q52" s="6"/>
      <c r="R52" s="6"/>
      <c r="S52" s="6"/>
      <c r="T52" s="7">
        <v>5</v>
      </c>
      <c r="U52" s="7">
        <v>5</v>
      </c>
      <c r="V52" s="7">
        <v>0</v>
      </c>
      <c r="W52" s="5" t="s">
        <v>41</v>
      </c>
      <c r="X52" s="5" t="s">
        <v>92</v>
      </c>
      <c r="Y52" s="5" t="s">
        <v>70</v>
      </c>
      <c r="Z52" s="5" t="s">
        <v>61</v>
      </c>
      <c r="AA52" s="5" t="s">
        <v>138</v>
      </c>
      <c r="AB52" s="5" t="s">
        <v>93</v>
      </c>
      <c r="AC52" s="6">
        <v>11</v>
      </c>
      <c r="AD52" s="5">
        <v>1025</v>
      </c>
      <c r="AE52" s="5">
        <v>15</v>
      </c>
      <c r="AF52" s="5">
        <v>30</v>
      </c>
      <c r="AG52" s="5">
        <v>40</v>
      </c>
      <c r="AH52" s="5">
        <v>15</v>
      </c>
      <c r="AI52" s="5">
        <v>0</v>
      </c>
      <c r="AJ52" s="8"/>
    </row>
    <row r="53" spans="1:36">
      <c r="A53" s="3">
        <v>2</v>
      </c>
      <c r="B53" s="10"/>
      <c r="C53" s="5" t="s">
        <v>139</v>
      </c>
      <c r="D53" s="6">
        <v>0.3</v>
      </c>
      <c r="E53" s="6">
        <v>0.2</v>
      </c>
      <c r="F53" s="6"/>
      <c r="G53" s="7"/>
      <c r="H53" s="5"/>
      <c r="I53" s="5"/>
      <c r="J53" s="5"/>
      <c r="K53" s="5"/>
      <c r="L53" s="5"/>
      <c r="M53" s="5"/>
      <c r="N53" s="5"/>
      <c r="O53" s="6"/>
      <c r="P53" s="5"/>
      <c r="Q53" s="6"/>
      <c r="R53" s="6"/>
      <c r="S53" s="6"/>
      <c r="T53" s="7"/>
      <c r="U53" s="7"/>
      <c r="V53" s="7"/>
      <c r="W53" s="5" t="s">
        <v>90</v>
      </c>
      <c r="X53" s="5" t="s">
        <v>93</v>
      </c>
      <c r="Y53" s="5" t="s">
        <v>93</v>
      </c>
      <c r="Z53" s="5" t="s">
        <v>61</v>
      </c>
      <c r="AA53" s="5" t="s">
        <v>140</v>
      </c>
      <c r="AB53" s="5" t="s">
        <v>70</v>
      </c>
      <c r="AC53" s="6">
        <v>11</v>
      </c>
      <c r="AD53" s="5">
        <v>1020</v>
      </c>
      <c r="AE53" s="5">
        <v>90</v>
      </c>
      <c r="AF53" s="5">
        <v>10</v>
      </c>
      <c r="AG53" s="5">
        <v>0</v>
      </c>
      <c r="AH53" s="5">
        <v>0</v>
      </c>
      <c r="AI53" s="5">
        <v>0</v>
      </c>
      <c r="AJ53" s="8"/>
    </row>
    <row r="54" spans="1:36">
      <c r="A54" s="3">
        <v>2</v>
      </c>
      <c r="B54" s="3">
        <v>51</v>
      </c>
      <c r="C54" s="5" t="s">
        <v>141</v>
      </c>
      <c r="D54" s="6">
        <v>1.1000000000000001</v>
      </c>
      <c r="E54" s="6">
        <v>0.5</v>
      </c>
      <c r="F54" s="6"/>
      <c r="G54" s="7">
        <v>95</v>
      </c>
      <c r="H54" s="5">
        <v>11</v>
      </c>
      <c r="I54" s="9"/>
      <c r="J54" s="5">
        <f t="shared" si="0"/>
        <v>1045</v>
      </c>
      <c r="K54" s="5"/>
      <c r="L54" s="5">
        <v>1</v>
      </c>
      <c r="M54" s="5"/>
      <c r="N54" s="5"/>
      <c r="O54" s="6"/>
      <c r="P54" s="5"/>
      <c r="Q54" s="6"/>
      <c r="R54" s="6"/>
      <c r="S54" s="6"/>
      <c r="T54" s="7">
        <v>20</v>
      </c>
      <c r="U54" s="7">
        <v>20</v>
      </c>
      <c r="V54" s="7">
        <v>0</v>
      </c>
      <c r="W54" s="5" t="s">
        <v>41</v>
      </c>
      <c r="X54" s="5" t="s">
        <v>92</v>
      </c>
      <c r="Y54" s="5" t="s">
        <v>93</v>
      </c>
      <c r="Z54" s="5" t="s">
        <v>41</v>
      </c>
      <c r="AA54" s="5" t="s">
        <v>142</v>
      </c>
      <c r="AB54" s="5" t="s">
        <v>93</v>
      </c>
      <c r="AC54" s="6"/>
      <c r="AD54" s="5"/>
      <c r="AE54" s="5">
        <v>10</v>
      </c>
      <c r="AF54" s="5">
        <v>40</v>
      </c>
      <c r="AG54" s="5">
        <v>45</v>
      </c>
      <c r="AH54" s="5">
        <v>5</v>
      </c>
      <c r="AI54" s="5">
        <v>0</v>
      </c>
      <c r="AJ54" s="8"/>
    </row>
    <row r="55" spans="1:36">
      <c r="A55" s="3">
        <v>2</v>
      </c>
      <c r="B55" s="3">
        <v>52</v>
      </c>
      <c r="C55" s="5" t="s">
        <v>143</v>
      </c>
      <c r="D55" s="6">
        <v>2.2000000000000002</v>
      </c>
      <c r="E55" s="6"/>
      <c r="F55" s="6">
        <v>0.7</v>
      </c>
      <c r="G55" s="7">
        <v>16</v>
      </c>
      <c r="H55" s="5">
        <v>13</v>
      </c>
      <c r="I55" s="5"/>
      <c r="J55" s="5">
        <f t="shared" si="0"/>
        <v>208</v>
      </c>
      <c r="K55" s="5"/>
      <c r="L55" s="5">
        <v>1</v>
      </c>
      <c r="M55" s="5">
        <v>2</v>
      </c>
      <c r="N55" s="5"/>
      <c r="O55" s="6"/>
      <c r="P55" s="5"/>
      <c r="Q55" s="6"/>
      <c r="R55" s="6"/>
      <c r="S55" s="6"/>
      <c r="T55" s="7"/>
      <c r="U55" s="7"/>
      <c r="V55" s="7"/>
      <c r="W55" s="5" t="s">
        <v>41</v>
      </c>
      <c r="X55" s="5" t="s">
        <v>92</v>
      </c>
      <c r="Y55" s="5" t="s">
        <v>125</v>
      </c>
      <c r="Z55" s="5" t="s">
        <v>61</v>
      </c>
      <c r="AA55" s="5" t="s">
        <v>92</v>
      </c>
      <c r="AB55" s="5" t="s">
        <v>93</v>
      </c>
      <c r="AC55" s="6"/>
      <c r="AD55" s="5"/>
      <c r="AE55" s="5"/>
      <c r="AF55" s="5"/>
      <c r="AG55" s="5"/>
      <c r="AH55" s="5"/>
      <c r="AI55" s="5"/>
      <c r="AJ55" s="8"/>
    </row>
    <row r="56" spans="1:36">
      <c r="A56" s="3">
        <v>2</v>
      </c>
      <c r="B56" s="3">
        <v>53</v>
      </c>
      <c r="C56" s="5" t="s">
        <v>144</v>
      </c>
      <c r="D56" s="6">
        <v>2.1</v>
      </c>
      <c r="E56" s="6">
        <v>1</v>
      </c>
      <c r="F56" s="6"/>
      <c r="G56" s="7">
        <v>51</v>
      </c>
      <c r="H56" s="5">
        <v>9</v>
      </c>
      <c r="I56" s="5"/>
      <c r="J56" s="5">
        <f t="shared" si="0"/>
        <v>459</v>
      </c>
      <c r="K56" s="5"/>
      <c r="L56" s="5">
        <v>1</v>
      </c>
      <c r="M56" s="5">
        <v>3</v>
      </c>
      <c r="N56" s="5"/>
      <c r="O56" s="6"/>
      <c r="P56" s="5"/>
      <c r="Q56" s="6"/>
      <c r="R56" s="6"/>
      <c r="S56" s="6"/>
      <c r="T56" s="7">
        <v>10</v>
      </c>
      <c r="U56" s="7">
        <v>0</v>
      </c>
      <c r="V56" s="7">
        <v>10</v>
      </c>
      <c r="W56" s="5" t="s">
        <v>41</v>
      </c>
      <c r="X56" s="5" t="s">
        <v>125</v>
      </c>
      <c r="Y56" s="5" t="s">
        <v>70</v>
      </c>
      <c r="Z56" s="5" t="s">
        <v>61</v>
      </c>
      <c r="AA56" s="5" t="s">
        <v>70</v>
      </c>
      <c r="AB56" s="5" t="s">
        <v>93</v>
      </c>
      <c r="AC56" s="6"/>
      <c r="AD56" s="5"/>
      <c r="AE56" s="5">
        <v>30</v>
      </c>
      <c r="AF56" s="5">
        <v>40</v>
      </c>
      <c r="AG56" s="5">
        <v>30</v>
      </c>
      <c r="AH56" s="5">
        <v>0</v>
      </c>
      <c r="AI56" s="5">
        <v>0</v>
      </c>
      <c r="AJ56" s="8"/>
    </row>
    <row r="57" spans="1:36">
      <c r="A57" s="3">
        <v>2</v>
      </c>
      <c r="B57" s="3">
        <v>54</v>
      </c>
      <c r="C57" s="5" t="s">
        <v>145</v>
      </c>
      <c r="D57" s="6">
        <v>1.5</v>
      </c>
      <c r="E57" s="6">
        <v>0.9</v>
      </c>
      <c r="F57" s="6"/>
      <c r="G57" s="7">
        <v>53</v>
      </c>
      <c r="H57" s="5">
        <v>13</v>
      </c>
      <c r="I57" s="5">
        <v>17</v>
      </c>
      <c r="J57" s="5">
        <f t="shared" si="0"/>
        <v>689</v>
      </c>
      <c r="K57" s="9"/>
      <c r="L57" s="9"/>
      <c r="M57" s="9"/>
      <c r="N57" s="5">
        <v>32</v>
      </c>
      <c r="O57" s="6">
        <v>3.2</v>
      </c>
      <c r="P57" s="5">
        <v>300</v>
      </c>
      <c r="Q57" s="6">
        <v>2.8</v>
      </c>
      <c r="R57" s="6">
        <v>2.2999999999999998</v>
      </c>
      <c r="S57" s="6">
        <v>2</v>
      </c>
      <c r="T57" s="7">
        <v>5</v>
      </c>
      <c r="U57" s="7">
        <v>0</v>
      </c>
      <c r="V57" s="7">
        <v>5</v>
      </c>
      <c r="W57" s="5" t="s">
        <v>41</v>
      </c>
      <c r="X57" s="5" t="s">
        <v>92</v>
      </c>
      <c r="Y57" s="5" t="s">
        <v>125</v>
      </c>
      <c r="Z57" s="5" t="s">
        <v>41</v>
      </c>
      <c r="AA57" s="5" t="s">
        <v>92</v>
      </c>
      <c r="AB57" s="5" t="s">
        <v>70</v>
      </c>
      <c r="AC57" s="6"/>
      <c r="AD57" s="5"/>
      <c r="AE57" s="5">
        <v>35</v>
      </c>
      <c r="AF57" s="5">
        <v>45</v>
      </c>
      <c r="AG57" s="5">
        <v>10</v>
      </c>
      <c r="AH57" s="5">
        <v>0</v>
      </c>
      <c r="AI57" s="5">
        <v>10</v>
      </c>
      <c r="AJ57" s="8"/>
    </row>
    <row r="58" spans="1:36">
      <c r="A58" s="3">
        <v>2</v>
      </c>
      <c r="B58" s="3">
        <v>55</v>
      </c>
      <c r="C58" s="5" t="s">
        <v>146</v>
      </c>
      <c r="D58" s="6">
        <v>1.5</v>
      </c>
      <c r="E58" s="6">
        <v>0.8</v>
      </c>
      <c r="F58" s="6"/>
      <c r="G58" s="7">
        <v>55</v>
      </c>
      <c r="H58" s="5">
        <v>10</v>
      </c>
      <c r="I58" s="5"/>
      <c r="J58" s="5">
        <f t="shared" si="0"/>
        <v>550</v>
      </c>
      <c r="K58" s="5"/>
      <c r="L58" s="5"/>
      <c r="M58" s="5">
        <v>2</v>
      </c>
      <c r="N58" s="5"/>
      <c r="O58" s="6"/>
      <c r="P58" s="5"/>
      <c r="Q58" s="6"/>
      <c r="R58" s="6"/>
      <c r="S58" s="6"/>
      <c r="T58" s="7">
        <v>10</v>
      </c>
      <c r="U58" s="7">
        <v>10</v>
      </c>
      <c r="V58" s="7">
        <v>0</v>
      </c>
      <c r="W58" s="5" t="s">
        <v>41</v>
      </c>
      <c r="X58" s="5" t="s">
        <v>125</v>
      </c>
      <c r="Y58" s="5" t="s">
        <v>70</v>
      </c>
      <c r="Z58" s="5" t="s">
        <v>90</v>
      </c>
      <c r="AA58" s="5" t="s">
        <v>93</v>
      </c>
      <c r="AB58" s="5" t="s">
        <v>138</v>
      </c>
      <c r="AC58" s="6"/>
      <c r="AD58" s="5"/>
      <c r="AE58" s="5">
        <v>30</v>
      </c>
      <c r="AF58" s="5">
        <v>45</v>
      </c>
      <c r="AG58" s="5">
        <v>25</v>
      </c>
      <c r="AH58" s="5">
        <v>0</v>
      </c>
      <c r="AI58" s="5">
        <v>0</v>
      </c>
      <c r="AJ58" s="8"/>
    </row>
    <row r="59" spans="1:36">
      <c r="A59" s="3">
        <v>2</v>
      </c>
      <c r="B59" s="3">
        <v>56</v>
      </c>
      <c r="C59" s="5" t="s">
        <v>147</v>
      </c>
      <c r="D59" s="6">
        <v>1.1000000000000001</v>
      </c>
      <c r="E59" s="6">
        <v>0.4</v>
      </c>
      <c r="F59" s="6"/>
      <c r="G59" s="7">
        <v>76</v>
      </c>
      <c r="H59" s="5">
        <v>17</v>
      </c>
      <c r="I59" s="5"/>
      <c r="J59" s="5">
        <f t="shared" si="0"/>
        <v>1292</v>
      </c>
      <c r="K59" s="5"/>
      <c r="L59" s="5"/>
      <c r="M59" s="5">
        <v>3</v>
      </c>
      <c r="N59" s="5"/>
      <c r="O59" s="6"/>
      <c r="P59" s="5"/>
      <c r="Q59" s="6"/>
      <c r="R59" s="6"/>
      <c r="S59" s="6"/>
      <c r="T59" s="7">
        <v>40</v>
      </c>
      <c r="U59" s="7">
        <v>40</v>
      </c>
      <c r="V59" s="7">
        <v>0</v>
      </c>
      <c r="W59" s="5" t="s">
        <v>61</v>
      </c>
      <c r="X59" s="5" t="s">
        <v>70</v>
      </c>
      <c r="Y59" s="5" t="s">
        <v>64</v>
      </c>
      <c r="Z59" s="5" t="s">
        <v>41</v>
      </c>
      <c r="AA59" s="5" t="s">
        <v>125</v>
      </c>
      <c r="AB59" s="5" t="s">
        <v>92</v>
      </c>
      <c r="AC59" s="6"/>
      <c r="AD59" s="5"/>
      <c r="AE59" s="5">
        <v>15</v>
      </c>
      <c r="AF59" s="5">
        <v>35</v>
      </c>
      <c r="AG59" s="5">
        <v>50</v>
      </c>
      <c r="AH59" s="5">
        <v>0</v>
      </c>
      <c r="AI59" s="5">
        <v>0</v>
      </c>
      <c r="AJ59" s="8" t="s">
        <v>148</v>
      </c>
    </row>
    <row r="60" spans="1:36">
      <c r="A60" s="3">
        <v>2</v>
      </c>
      <c r="B60" s="3">
        <v>57</v>
      </c>
      <c r="C60" s="5" t="s">
        <v>149</v>
      </c>
      <c r="D60" s="6">
        <v>3.3</v>
      </c>
      <c r="E60" s="6"/>
      <c r="F60" s="6">
        <v>0.9</v>
      </c>
      <c r="G60" s="7">
        <v>31</v>
      </c>
      <c r="H60" s="5">
        <v>20</v>
      </c>
      <c r="I60" s="5"/>
      <c r="J60" s="5">
        <f t="shared" si="0"/>
        <v>620</v>
      </c>
      <c r="K60" s="5"/>
      <c r="L60" s="5">
        <v>2</v>
      </c>
      <c r="M60" s="5">
        <v>4</v>
      </c>
      <c r="N60" s="5"/>
      <c r="O60" s="6"/>
      <c r="P60" s="5"/>
      <c r="Q60" s="6"/>
      <c r="R60" s="6"/>
      <c r="S60" s="6"/>
      <c r="T60" s="7"/>
      <c r="U60" s="7"/>
      <c r="V60" s="7"/>
      <c r="W60" s="5" t="s">
        <v>41</v>
      </c>
      <c r="X60" s="5" t="s">
        <v>125</v>
      </c>
      <c r="Y60" s="5" t="s">
        <v>70</v>
      </c>
      <c r="Z60" s="5" t="s">
        <v>63</v>
      </c>
      <c r="AA60" s="5" t="s">
        <v>125</v>
      </c>
      <c r="AB60" s="5" t="s">
        <v>150</v>
      </c>
      <c r="AC60" s="6"/>
      <c r="AD60" s="5"/>
      <c r="AE60" s="5"/>
      <c r="AF60" s="5"/>
      <c r="AG60" s="5"/>
      <c r="AH60" s="5"/>
      <c r="AI60" s="5"/>
      <c r="AJ60" s="8" t="s">
        <v>132</v>
      </c>
    </row>
    <row r="61" spans="1:36">
      <c r="A61" s="3">
        <v>2</v>
      </c>
      <c r="B61" s="3">
        <v>58</v>
      </c>
      <c r="C61" s="5" t="s">
        <v>151</v>
      </c>
      <c r="D61" s="6">
        <v>1.8</v>
      </c>
      <c r="E61" s="6">
        <v>0.6</v>
      </c>
      <c r="F61" s="6"/>
      <c r="G61" s="7">
        <v>296</v>
      </c>
      <c r="H61" s="5">
        <v>14</v>
      </c>
      <c r="I61" s="5"/>
      <c r="J61" s="5">
        <f t="shared" si="0"/>
        <v>4144</v>
      </c>
      <c r="K61" s="5"/>
      <c r="L61" s="5">
        <v>2</v>
      </c>
      <c r="M61" s="5">
        <v>3</v>
      </c>
      <c r="N61" s="5"/>
      <c r="O61" s="6"/>
      <c r="P61" s="5"/>
      <c r="Q61" s="6"/>
      <c r="R61" s="6"/>
      <c r="S61" s="6"/>
      <c r="T61" s="7">
        <v>5</v>
      </c>
      <c r="U61" s="7">
        <v>5</v>
      </c>
      <c r="V61" s="7">
        <v>0</v>
      </c>
      <c r="W61" s="5" t="s">
        <v>61</v>
      </c>
      <c r="X61" s="5" t="s">
        <v>70</v>
      </c>
      <c r="Y61" s="5" t="s">
        <v>93</v>
      </c>
      <c r="Z61" s="5" t="s">
        <v>63</v>
      </c>
      <c r="AA61" s="5" t="s">
        <v>84</v>
      </c>
      <c r="AB61" s="5" t="s">
        <v>70</v>
      </c>
      <c r="AC61" s="6"/>
      <c r="AD61" s="5"/>
      <c r="AE61" s="5">
        <v>15</v>
      </c>
      <c r="AF61" s="5">
        <v>35</v>
      </c>
      <c r="AG61" s="5">
        <v>45</v>
      </c>
      <c r="AH61" s="5">
        <v>0</v>
      </c>
      <c r="AI61" s="5">
        <v>5</v>
      </c>
      <c r="AJ61" s="8"/>
    </row>
    <row r="62" spans="1:36">
      <c r="A62" s="3">
        <v>2</v>
      </c>
      <c r="B62" s="3">
        <v>59</v>
      </c>
      <c r="C62" s="5" t="s">
        <v>152</v>
      </c>
      <c r="D62" s="6">
        <v>2.8</v>
      </c>
      <c r="E62" s="6"/>
      <c r="F62" s="6">
        <v>0.5</v>
      </c>
      <c r="G62" s="7">
        <v>16</v>
      </c>
      <c r="H62" s="5">
        <v>26</v>
      </c>
      <c r="I62" s="5">
        <v>29</v>
      </c>
      <c r="J62" s="5">
        <f t="shared" si="0"/>
        <v>416</v>
      </c>
      <c r="K62" s="5">
        <v>2</v>
      </c>
      <c r="L62" s="5"/>
      <c r="M62" s="5">
        <v>4</v>
      </c>
      <c r="N62" s="5"/>
      <c r="O62" s="6"/>
      <c r="P62" s="5"/>
      <c r="Q62" s="6"/>
      <c r="R62" s="6"/>
      <c r="S62" s="6"/>
      <c r="T62" s="7"/>
      <c r="U62" s="7"/>
      <c r="V62" s="7"/>
      <c r="W62" s="5" t="s">
        <v>41</v>
      </c>
      <c r="X62" s="5" t="s">
        <v>125</v>
      </c>
      <c r="Y62" s="5" t="s">
        <v>72</v>
      </c>
      <c r="Z62" s="5" t="s">
        <v>61</v>
      </c>
      <c r="AA62" s="5" t="s">
        <v>70</v>
      </c>
      <c r="AB62" s="5" t="s">
        <v>93</v>
      </c>
      <c r="AC62" s="6"/>
      <c r="AD62" s="5"/>
      <c r="AE62" s="5"/>
      <c r="AF62" s="5"/>
      <c r="AG62" s="5"/>
      <c r="AH62" s="5"/>
      <c r="AI62" s="5"/>
      <c r="AJ62" s="8" t="s">
        <v>132</v>
      </c>
    </row>
    <row r="63" spans="1:36">
      <c r="A63" s="3">
        <v>2</v>
      </c>
      <c r="B63" s="3">
        <v>60</v>
      </c>
      <c r="C63" s="5" t="s">
        <v>153</v>
      </c>
      <c r="D63" s="6">
        <v>0.9</v>
      </c>
      <c r="E63" s="6">
        <v>0.4</v>
      </c>
      <c r="F63" s="6"/>
      <c r="G63" s="7">
        <v>181</v>
      </c>
      <c r="H63" s="5">
        <v>11</v>
      </c>
      <c r="I63" s="5"/>
      <c r="J63" s="5">
        <f t="shared" si="0"/>
        <v>1991</v>
      </c>
      <c r="K63" s="5"/>
      <c r="L63" s="5"/>
      <c r="M63" s="5">
        <v>1</v>
      </c>
      <c r="N63" s="5"/>
      <c r="O63" s="6"/>
      <c r="P63" s="5"/>
      <c r="Q63" s="6"/>
      <c r="R63" s="6"/>
      <c r="S63" s="6"/>
      <c r="T63" s="7">
        <v>10</v>
      </c>
      <c r="U63" s="7">
        <v>0</v>
      </c>
      <c r="V63" s="7">
        <v>10</v>
      </c>
      <c r="W63" s="5" t="s">
        <v>61</v>
      </c>
      <c r="X63" s="5" t="s">
        <v>70</v>
      </c>
      <c r="Y63" s="5"/>
      <c r="Z63" s="5" t="s">
        <v>63</v>
      </c>
      <c r="AA63" s="5" t="s">
        <v>129</v>
      </c>
      <c r="AB63" s="5" t="s">
        <v>64</v>
      </c>
      <c r="AC63" s="6"/>
      <c r="AD63" s="5"/>
      <c r="AE63" s="5">
        <v>20</v>
      </c>
      <c r="AF63" s="5">
        <v>35</v>
      </c>
      <c r="AG63" s="5">
        <v>45</v>
      </c>
      <c r="AH63" s="5">
        <v>0</v>
      </c>
      <c r="AI63" s="5">
        <v>0</v>
      </c>
      <c r="AJ63" s="8"/>
    </row>
    <row r="64" spans="1:36">
      <c r="A64" s="3">
        <v>2</v>
      </c>
      <c r="B64" s="3">
        <v>61</v>
      </c>
      <c r="C64" s="5" t="s">
        <v>154</v>
      </c>
      <c r="D64" s="6">
        <v>2.6</v>
      </c>
      <c r="E64" s="6"/>
      <c r="F64" s="6">
        <v>0.7</v>
      </c>
      <c r="G64" s="7">
        <v>22</v>
      </c>
      <c r="H64" s="5">
        <v>18</v>
      </c>
      <c r="I64" s="5"/>
      <c r="J64" s="5">
        <f t="shared" si="0"/>
        <v>396</v>
      </c>
      <c r="K64" s="5">
        <v>1</v>
      </c>
      <c r="L64" s="5"/>
      <c r="M64" s="5">
        <v>3</v>
      </c>
      <c r="N64" s="5"/>
      <c r="O64" s="6"/>
      <c r="P64" s="5"/>
      <c r="Q64" s="6"/>
      <c r="R64" s="6"/>
      <c r="S64" s="6"/>
      <c r="T64" s="7"/>
      <c r="U64" s="7"/>
      <c r="V64" s="7"/>
      <c r="W64" s="5" t="s">
        <v>63</v>
      </c>
      <c r="X64" s="5" t="s">
        <v>129</v>
      </c>
      <c r="Y64" s="5" t="s">
        <v>70</v>
      </c>
      <c r="Z64" s="5" t="s">
        <v>61</v>
      </c>
      <c r="AA64" s="5" t="s">
        <v>70</v>
      </c>
      <c r="AB64" s="5"/>
      <c r="AC64" s="6"/>
      <c r="AD64" s="5"/>
      <c r="AE64" s="5"/>
      <c r="AF64" s="5"/>
      <c r="AG64" s="5"/>
      <c r="AH64" s="5"/>
      <c r="AI64" s="5"/>
      <c r="AJ64" s="8" t="s">
        <v>132</v>
      </c>
    </row>
    <row r="65" spans="1:36">
      <c r="A65" s="3">
        <v>2</v>
      </c>
      <c r="B65" s="3">
        <v>62</v>
      </c>
      <c r="C65" s="5" t="s">
        <v>155</v>
      </c>
      <c r="D65" s="6">
        <v>1.4</v>
      </c>
      <c r="E65" s="6">
        <v>1</v>
      </c>
      <c r="F65" s="6"/>
      <c r="G65" s="7">
        <v>59</v>
      </c>
      <c r="H65" s="5">
        <v>20</v>
      </c>
      <c r="I65" s="5"/>
      <c r="J65" s="5">
        <f t="shared" si="0"/>
        <v>1180</v>
      </c>
      <c r="K65" s="5"/>
      <c r="L65" s="5"/>
      <c r="M65" s="5">
        <v>2</v>
      </c>
      <c r="N65" s="5"/>
      <c r="O65" s="6"/>
      <c r="P65" s="5"/>
      <c r="Q65" s="6"/>
      <c r="R65" s="6"/>
      <c r="S65" s="6"/>
      <c r="T65" s="7"/>
      <c r="U65" s="7"/>
      <c r="V65" s="7"/>
      <c r="W65" s="5" t="s">
        <v>61</v>
      </c>
      <c r="X65" s="5" t="s">
        <v>70</v>
      </c>
      <c r="Y65" s="5" t="s">
        <v>156</v>
      </c>
      <c r="Z65" s="5" t="s">
        <v>41</v>
      </c>
      <c r="AA65" s="5" t="s">
        <v>57</v>
      </c>
      <c r="AB65" s="5" t="s">
        <v>93</v>
      </c>
      <c r="AC65" s="6"/>
      <c r="AD65" s="5"/>
      <c r="AE65" s="5">
        <v>30</v>
      </c>
      <c r="AF65" s="5">
        <v>45</v>
      </c>
      <c r="AG65" s="5">
        <v>25</v>
      </c>
      <c r="AH65" s="5">
        <v>0</v>
      </c>
      <c r="AI65" s="5">
        <v>0</v>
      </c>
      <c r="AJ65" s="8"/>
    </row>
    <row r="66" spans="1:36">
      <c r="A66" s="3">
        <v>2</v>
      </c>
      <c r="B66" s="3">
        <v>63</v>
      </c>
      <c r="C66" s="5" t="s">
        <v>157</v>
      </c>
      <c r="D66" s="6">
        <v>2</v>
      </c>
      <c r="E66" s="6"/>
      <c r="F66" s="6">
        <v>0.6</v>
      </c>
      <c r="G66" s="7">
        <v>24</v>
      </c>
      <c r="H66" s="5">
        <v>21</v>
      </c>
      <c r="I66" s="5"/>
      <c r="J66" s="5">
        <f t="shared" si="0"/>
        <v>504</v>
      </c>
      <c r="K66" s="5">
        <v>1</v>
      </c>
      <c r="L66" s="5">
        <v>1</v>
      </c>
      <c r="M66" s="5">
        <v>2</v>
      </c>
      <c r="N66" s="5"/>
      <c r="O66" s="6"/>
      <c r="P66" s="5"/>
      <c r="Q66" s="6"/>
      <c r="R66" s="6"/>
      <c r="S66" s="6"/>
      <c r="T66" s="7">
        <v>5</v>
      </c>
      <c r="U66" s="7">
        <v>0</v>
      </c>
      <c r="V66" s="7">
        <v>5</v>
      </c>
      <c r="W66" s="5" t="s">
        <v>61</v>
      </c>
      <c r="X66" s="5" t="s">
        <v>70</v>
      </c>
      <c r="Y66" s="5" t="s">
        <v>156</v>
      </c>
      <c r="Z66" s="5" t="s">
        <v>41</v>
      </c>
      <c r="AA66" s="5" t="s">
        <v>92</v>
      </c>
      <c r="AB66" s="5" t="s">
        <v>93</v>
      </c>
      <c r="AC66" s="6"/>
      <c r="AD66" s="5"/>
      <c r="AE66" s="5"/>
      <c r="AF66" s="5"/>
      <c r="AG66" s="5"/>
      <c r="AH66" s="5"/>
      <c r="AI66" s="5"/>
      <c r="AJ66" s="8" t="s">
        <v>132</v>
      </c>
    </row>
    <row r="67" spans="1:36">
      <c r="A67" s="3">
        <v>2</v>
      </c>
      <c r="B67" s="3">
        <v>64</v>
      </c>
      <c r="C67" s="5" t="s">
        <v>158</v>
      </c>
      <c r="D67" s="6">
        <v>1.2</v>
      </c>
      <c r="E67" s="6">
        <v>0.8</v>
      </c>
      <c r="F67" s="6"/>
      <c r="G67" s="7">
        <v>74</v>
      </c>
      <c r="H67" s="5">
        <v>13</v>
      </c>
      <c r="I67" s="5"/>
      <c r="J67" s="5">
        <f t="shared" ref="J67:J88" si="1">G67*H67</f>
        <v>962</v>
      </c>
      <c r="K67" s="5"/>
      <c r="L67" s="5">
        <v>1</v>
      </c>
      <c r="M67" s="5">
        <v>2</v>
      </c>
      <c r="N67" s="5"/>
      <c r="O67" s="6"/>
      <c r="P67" s="5"/>
      <c r="Q67" s="6"/>
      <c r="R67" s="6"/>
      <c r="S67" s="6"/>
      <c r="T67" s="7"/>
      <c r="U67" s="7"/>
      <c r="V67" s="7"/>
      <c r="W67" s="5" t="s">
        <v>41</v>
      </c>
      <c r="X67" s="5" t="s">
        <v>125</v>
      </c>
      <c r="Y67" s="5" t="s">
        <v>70</v>
      </c>
      <c r="Z67" s="5" t="s">
        <v>41</v>
      </c>
      <c r="AA67" s="5" t="s">
        <v>92</v>
      </c>
      <c r="AB67" s="5" t="s">
        <v>70</v>
      </c>
      <c r="AC67" s="6"/>
      <c r="AD67" s="5"/>
      <c r="AE67" s="5">
        <v>30</v>
      </c>
      <c r="AF67" s="5">
        <v>60</v>
      </c>
      <c r="AG67" s="5">
        <v>10</v>
      </c>
      <c r="AH67" s="5">
        <v>0</v>
      </c>
      <c r="AI67" s="5">
        <v>0</v>
      </c>
      <c r="AJ67" s="8"/>
    </row>
    <row r="68" spans="1:36">
      <c r="A68" s="3">
        <v>2</v>
      </c>
      <c r="B68" s="3">
        <v>65</v>
      </c>
      <c r="C68" s="5" t="s">
        <v>159</v>
      </c>
      <c r="D68" s="6">
        <v>1.4</v>
      </c>
      <c r="E68" s="6">
        <v>0.8</v>
      </c>
      <c r="F68" s="6"/>
      <c r="G68" s="5">
        <v>131</v>
      </c>
      <c r="H68" s="5">
        <v>10</v>
      </c>
      <c r="I68" s="5"/>
      <c r="J68" s="5">
        <f t="shared" si="1"/>
        <v>1310</v>
      </c>
      <c r="K68" s="5"/>
      <c r="L68" s="5">
        <v>1</v>
      </c>
      <c r="M68" s="5">
        <v>3</v>
      </c>
      <c r="N68" s="5"/>
      <c r="O68" s="6"/>
      <c r="P68" s="5"/>
      <c r="Q68" s="6"/>
      <c r="R68" s="6"/>
      <c r="S68" s="6"/>
      <c r="T68" s="7">
        <v>20</v>
      </c>
      <c r="U68" s="7">
        <v>20</v>
      </c>
      <c r="V68" s="7">
        <v>0</v>
      </c>
      <c r="W68" s="5" t="s">
        <v>61</v>
      </c>
      <c r="X68" s="5" t="s">
        <v>70</v>
      </c>
      <c r="Y68" s="5" t="s">
        <v>160</v>
      </c>
      <c r="Z68" s="5" t="s">
        <v>41</v>
      </c>
      <c r="AA68" s="5" t="s">
        <v>125</v>
      </c>
      <c r="AB68" s="5" t="s">
        <v>93</v>
      </c>
      <c r="AC68" s="6"/>
      <c r="AD68" s="5"/>
      <c r="AE68" s="5">
        <v>10</v>
      </c>
      <c r="AF68" s="5">
        <v>35</v>
      </c>
      <c r="AG68" s="5">
        <v>45</v>
      </c>
      <c r="AH68" s="5">
        <v>10</v>
      </c>
      <c r="AI68" s="5">
        <v>0</v>
      </c>
      <c r="AJ68" s="8"/>
    </row>
    <row r="69" spans="1:36">
      <c r="A69" s="3">
        <v>2</v>
      </c>
      <c r="B69" s="3">
        <v>66</v>
      </c>
      <c r="C69" s="5" t="s">
        <v>161</v>
      </c>
      <c r="D69" s="6">
        <v>1</v>
      </c>
      <c r="E69" s="6">
        <v>0.2</v>
      </c>
      <c r="F69" s="6"/>
      <c r="G69" s="5">
        <v>55</v>
      </c>
      <c r="H69" s="5">
        <v>5</v>
      </c>
      <c r="I69" s="5"/>
      <c r="J69" s="5">
        <f t="shared" si="1"/>
        <v>275</v>
      </c>
      <c r="K69" s="5"/>
      <c r="L69" s="5"/>
      <c r="M69" s="5">
        <v>4</v>
      </c>
      <c r="N69" s="5"/>
      <c r="O69" s="6"/>
      <c r="P69" s="5"/>
      <c r="Q69" s="6"/>
      <c r="R69" s="6"/>
      <c r="S69" s="6"/>
      <c r="T69" s="7"/>
      <c r="U69" s="7"/>
      <c r="V69" s="7"/>
      <c r="W69" s="5" t="s">
        <v>61</v>
      </c>
      <c r="X69" s="5" t="s">
        <v>70</v>
      </c>
      <c r="Y69" s="5" t="s">
        <v>162</v>
      </c>
      <c r="Z69" s="5" t="s">
        <v>163</v>
      </c>
      <c r="AA69" s="5" t="s">
        <v>125</v>
      </c>
      <c r="AB69" s="5"/>
      <c r="AC69" s="6"/>
      <c r="AD69" s="5"/>
      <c r="AE69" s="5">
        <v>10</v>
      </c>
      <c r="AF69" s="5">
        <v>35</v>
      </c>
      <c r="AG69" s="5">
        <v>45</v>
      </c>
      <c r="AH69" s="5">
        <v>10</v>
      </c>
      <c r="AI69" s="5">
        <v>0</v>
      </c>
      <c r="AJ69" s="8"/>
    </row>
    <row r="70" spans="1:36">
      <c r="A70" s="3">
        <v>2</v>
      </c>
      <c r="B70" s="3">
        <v>67</v>
      </c>
      <c r="C70" s="5" t="s">
        <v>164</v>
      </c>
      <c r="D70" s="6">
        <v>2.2000000000000002</v>
      </c>
      <c r="E70" s="6">
        <v>1</v>
      </c>
      <c r="F70" s="6"/>
      <c r="G70" s="5">
        <v>87</v>
      </c>
      <c r="H70" s="5">
        <v>11</v>
      </c>
      <c r="I70" s="5">
        <v>15</v>
      </c>
      <c r="J70" s="5">
        <f t="shared" si="1"/>
        <v>957</v>
      </c>
      <c r="K70" s="5"/>
      <c r="L70" s="5"/>
      <c r="M70" s="5">
        <v>1</v>
      </c>
      <c r="N70" s="5">
        <v>30</v>
      </c>
      <c r="O70" s="6">
        <v>4.3</v>
      </c>
      <c r="P70" s="5">
        <v>350</v>
      </c>
      <c r="Q70" s="6">
        <v>4.2</v>
      </c>
      <c r="R70" s="6">
        <v>3.2</v>
      </c>
      <c r="S70" s="6">
        <v>1.3</v>
      </c>
      <c r="T70" s="7">
        <v>15</v>
      </c>
      <c r="U70" s="7">
        <v>5</v>
      </c>
      <c r="V70" s="7">
        <v>10</v>
      </c>
      <c r="W70" s="5" t="s">
        <v>63</v>
      </c>
      <c r="X70" s="5" t="s">
        <v>95</v>
      </c>
      <c r="Y70" s="5" t="s">
        <v>102</v>
      </c>
      <c r="Z70" s="5" t="s">
        <v>90</v>
      </c>
      <c r="AA70" s="5"/>
      <c r="AB70" s="5" t="s">
        <v>93</v>
      </c>
      <c r="AC70" s="6"/>
      <c r="AD70" s="5"/>
      <c r="AE70" s="5">
        <v>5</v>
      </c>
      <c r="AF70" s="5">
        <v>35</v>
      </c>
      <c r="AG70" s="5">
        <v>40</v>
      </c>
      <c r="AH70" s="5">
        <v>20</v>
      </c>
      <c r="AI70" s="5">
        <v>0</v>
      </c>
      <c r="AJ70" s="8"/>
    </row>
    <row r="71" spans="1:36">
      <c r="A71" s="3">
        <v>2</v>
      </c>
      <c r="B71" s="3">
        <v>68</v>
      </c>
      <c r="C71" s="5" t="s">
        <v>165</v>
      </c>
      <c r="D71" s="6">
        <v>4.0999999999999996</v>
      </c>
      <c r="E71" s="6"/>
      <c r="F71" s="6">
        <v>0.9</v>
      </c>
      <c r="G71" s="5">
        <v>27</v>
      </c>
      <c r="H71" s="5">
        <v>11</v>
      </c>
      <c r="I71" s="5"/>
      <c r="J71" s="5">
        <f t="shared" si="1"/>
        <v>297</v>
      </c>
      <c r="K71" s="5"/>
      <c r="L71" s="5">
        <v>2</v>
      </c>
      <c r="M71" s="5">
        <v>1</v>
      </c>
      <c r="N71" s="5"/>
      <c r="O71" s="6"/>
      <c r="P71" s="5"/>
      <c r="Q71" s="6"/>
      <c r="R71" s="6"/>
      <c r="S71" s="6"/>
      <c r="T71" s="7"/>
      <c r="U71" s="7"/>
      <c r="V71" s="7"/>
      <c r="W71" s="5" t="s">
        <v>63</v>
      </c>
      <c r="X71" s="5" t="s">
        <v>95</v>
      </c>
      <c r="Y71" s="5" t="s">
        <v>92</v>
      </c>
      <c r="Z71" s="5" t="s">
        <v>90</v>
      </c>
      <c r="AA71" s="5"/>
      <c r="AB71" s="5" t="s">
        <v>93</v>
      </c>
      <c r="AC71" s="6"/>
      <c r="AD71" s="5"/>
      <c r="AE71" s="5"/>
      <c r="AF71" s="5"/>
      <c r="AG71" s="5"/>
      <c r="AH71" s="5"/>
      <c r="AI71" s="5"/>
      <c r="AJ71" s="8" t="s">
        <v>132</v>
      </c>
    </row>
    <row r="72" spans="1:36">
      <c r="A72" s="3">
        <v>2</v>
      </c>
      <c r="B72" s="3">
        <v>69</v>
      </c>
      <c r="C72" s="5" t="s">
        <v>166</v>
      </c>
      <c r="D72" s="6">
        <v>1.2</v>
      </c>
      <c r="E72" s="6">
        <v>0.5</v>
      </c>
      <c r="F72" s="6"/>
      <c r="G72" s="5">
        <v>32</v>
      </c>
      <c r="H72" s="5">
        <v>7</v>
      </c>
      <c r="I72" s="5"/>
      <c r="J72" s="5">
        <f t="shared" si="1"/>
        <v>224</v>
      </c>
      <c r="K72" s="5"/>
      <c r="L72" s="5"/>
      <c r="M72" s="5">
        <v>2</v>
      </c>
      <c r="N72" s="5"/>
      <c r="O72" s="6"/>
      <c r="P72" s="5"/>
      <c r="Q72" s="6"/>
      <c r="R72" s="6"/>
      <c r="S72" s="6"/>
      <c r="T72" s="7"/>
      <c r="U72" s="7"/>
      <c r="V72" s="7"/>
      <c r="W72" s="5" t="s">
        <v>41</v>
      </c>
      <c r="X72" s="5" t="s">
        <v>92</v>
      </c>
      <c r="Y72" s="5" t="s">
        <v>70</v>
      </c>
      <c r="Z72" s="5" t="s">
        <v>61</v>
      </c>
      <c r="AA72" s="5" t="s">
        <v>102</v>
      </c>
      <c r="AB72" s="5" t="s">
        <v>160</v>
      </c>
      <c r="AC72" s="6"/>
      <c r="AD72" s="5"/>
      <c r="AE72" s="5">
        <v>30</v>
      </c>
      <c r="AF72" s="5">
        <v>50</v>
      </c>
      <c r="AG72" s="5">
        <v>20</v>
      </c>
      <c r="AH72" s="5">
        <v>0</v>
      </c>
      <c r="AI72" s="5">
        <v>0</v>
      </c>
      <c r="AJ72" s="8"/>
    </row>
    <row r="73" spans="1:36">
      <c r="A73" s="3">
        <v>2</v>
      </c>
      <c r="B73" s="3">
        <v>70</v>
      </c>
      <c r="C73" s="5" t="s">
        <v>167</v>
      </c>
      <c r="D73" s="6">
        <v>2.2999999999999998</v>
      </c>
      <c r="E73" s="6"/>
      <c r="F73" s="6">
        <v>0.5</v>
      </c>
      <c r="G73" s="5">
        <v>34</v>
      </c>
      <c r="H73" s="5">
        <v>13</v>
      </c>
      <c r="I73" s="5"/>
      <c r="J73" s="5">
        <f t="shared" si="1"/>
        <v>442</v>
      </c>
      <c r="K73" s="5"/>
      <c r="L73" s="5">
        <v>1</v>
      </c>
      <c r="M73" s="5">
        <v>3</v>
      </c>
      <c r="N73" s="5"/>
      <c r="O73" s="6"/>
      <c r="P73" s="5"/>
      <c r="Q73" s="6"/>
      <c r="R73" s="6"/>
      <c r="S73" s="6"/>
      <c r="T73" s="7"/>
      <c r="U73" s="7"/>
      <c r="V73" s="7"/>
      <c r="W73" s="5" t="s">
        <v>41</v>
      </c>
      <c r="X73" s="5" t="s">
        <v>125</v>
      </c>
      <c r="Y73" s="5" t="s">
        <v>92</v>
      </c>
      <c r="Z73" s="5" t="s">
        <v>61</v>
      </c>
      <c r="AA73" s="5" t="s">
        <v>70</v>
      </c>
      <c r="AB73" s="5" t="s">
        <v>93</v>
      </c>
      <c r="AC73" s="6"/>
      <c r="AD73" s="5"/>
      <c r="AE73" s="5"/>
      <c r="AF73" s="5"/>
      <c r="AG73" s="5"/>
      <c r="AH73" s="5"/>
      <c r="AI73" s="5"/>
      <c r="AJ73" s="8"/>
    </row>
    <row r="74" spans="1:36">
      <c r="A74" s="3">
        <v>2</v>
      </c>
      <c r="B74" s="3">
        <v>71</v>
      </c>
      <c r="C74" s="5" t="s">
        <v>168</v>
      </c>
      <c r="D74" s="6">
        <v>2</v>
      </c>
      <c r="E74" s="6">
        <v>0.9</v>
      </c>
      <c r="F74" s="6"/>
      <c r="G74" s="5">
        <v>209</v>
      </c>
      <c r="H74" s="5">
        <v>15</v>
      </c>
      <c r="I74" s="5"/>
      <c r="J74" s="5">
        <f t="shared" si="1"/>
        <v>3135</v>
      </c>
      <c r="K74" s="5"/>
      <c r="L74" s="5"/>
      <c r="M74" s="5">
        <v>1</v>
      </c>
      <c r="N74" s="5"/>
      <c r="O74" s="6"/>
      <c r="P74" s="5"/>
      <c r="Q74" s="6"/>
      <c r="R74" s="6"/>
      <c r="S74" s="6"/>
      <c r="T74" s="7"/>
      <c r="U74" s="7"/>
      <c r="V74" s="7"/>
      <c r="W74" s="5" t="s">
        <v>41</v>
      </c>
      <c r="X74" s="5" t="s">
        <v>92</v>
      </c>
      <c r="Y74" s="5" t="s">
        <v>70</v>
      </c>
      <c r="Z74" s="5" t="s">
        <v>61</v>
      </c>
      <c r="AA74" s="5" t="s">
        <v>72</v>
      </c>
      <c r="AB74" s="5" t="s">
        <v>129</v>
      </c>
      <c r="AC74" s="6"/>
      <c r="AD74" s="5"/>
      <c r="AE74" s="5">
        <v>10</v>
      </c>
      <c r="AF74" s="5">
        <v>40</v>
      </c>
      <c r="AG74" s="5">
        <v>45</v>
      </c>
      <c r="AH74" s="5">
        <v>5</v>
      </c>
      <c r="AI74" s="5">
        <v>0</v>
      </c>
      <c r="AJ74" s="2" t="s">
        <v>169</v>
      </c>
    </row>
    <row r="75" spans="1:36">
      <c r="A75" s="3">
        <v>2</v>
      </c>
      <c r="B75" s="3">
        <v>72</v>
      </c>
      <c r="C75" s="5" t="s">
        <v>170</v>
      </c>
      <c r="D75" s="6">
        <v>2.5</v>
      </c>
      <c r="E75" s="6"/>
      <c r="F75" s="6">
        <v>0.7</v>
      </c>
      <c r="G75" s="5">
        <v>27</v>
      </c>
      <c r="H75" s="5">
        <v>20</v>
      </c>
      <c r="I75" s="5">
        <v>23</v>
      </c>
      <c r="J75" s="5">
        <f t="shared" si="1"/>
        <v>540</v>
      </c>
      <c r="K75" s="5"/>
      <c r="L75" s="5"/>
      <c r="M75" s="5"/>
      <c r="N75" s="5"/>
      <c r="O75" s="6"/>
      <c r="P75" s="5"/>
      <c r="Q75" s="6"/>
      <c r="R75" s="6"/>
      <c r="S75" s="6"/>
      <c r="T75" s="7"/>
      <c r="U75" s="7"/>
      <c r="V75" s="7"/>
      <c r="W75" s="5" t="s">
        <v>90</v>
      </c>
      <c r="X75" s="5"/>
      <c r="Y75" s="5" t="s">
        <v>93</v>
      </c>
      <c r="Z75" s="5" t="s">
        <v>90</v>
      </c>
      <c r="AA75" s="5"/>
      <c r="AB75" s="5" t="s">
        <v>93</v>
      </c>
      <c r="AC75" s="6"/>
      <c r="AD75" s="5"/>
      <c r="AE75" s="5"/>
      <c r="AF75" s="5"/>
      <c r="AG75" s="5"/>
      <c r="AH75" s="5"/>
      <c r="AI75" s="5"/>
      <c r="AJ75" s="8" t="s">
        <v>171</v>
      </c>
    </row>
    <row r="76" spans="1:36">
      <c r="A76" s="3">
        <v>2</v>
      </c>
      <c r="B76" s="3">
        <v>73</v>
      </c>
      <c r="C76" s="5" t="s">
        <v>172</v>
      </c>
      <c r="D76" s="6">
        <v>1</v>
      </c>
      <c r="E76" s="6">
        <v>0.3</v>
      </c>
      <c r="F76" s="6"/>
      <c r="G76" s="5">
        <v>75</v>
      </c>
      <c r="H76" s="5">
        <v>15</v>
      </c>
      <c r="I76" s="5"/>
      <c r="J76" s="5">
        <f t="shared" si="1"/>
        <v>1125</v>
      </c>
      <c r="K76" s="5"/>
      <c r="L76" s="5"/>
      <c r="M76" s="5"/>
      <c r="N76" s="5"/>
      <c r="O76" s="6"/>
      <c r="P76" s="5"/>
      <c r="Q76" s="6"/>
      <c r="R76" s="6"/>
      <c r="S76" s="6"/>
      <c r="T76" s="7"/>
      <c r="U76" s="7"/>
      <c r="V76" s="7"/>
      <c r="W76" s="5" t="s">
        <v>61</v>
      </c>
      <c r="X76" s="5" t="s">
        <v>70</v>
      </c>
      <c r="Y76" s="5" t="s">
        <v>93</v>
      </c>
      <c r="Z76" s="5" t="s">
        <v>90</v>
      </c>
      <c r="AA76" s="5"/>
      <c r="AB76" s="5" t="s">
        <v>93</v>
      </c>
      <c r="AC76" s="6"/>
      <c r="AD76" s="5"/>
      <c r="AE76" s="5">
        <v>20</v>
      </c>
      <c r="AF76" s="5">
        <v>30</v>
      </c>
      <c r="AG76" s="5">
        <v>50</v>
      </c>
      <c r="AH76" s="5">
        <v>0</v>
      </c>
      <c r="AI76" s="5">
        <v>0</v>
      </c>
      <c r="AJ76" s="8"/>
    </row>
    <row r="77" spans="1:36">
      <c r="A77" s="3">
        <v>2</v>
      </c>
      <c r="B77" s="3">
        <v>74</v>
      </c>
      <c r="C77" s="5" t="s">
        <v>173</v>
      </c>
      <c r="D77" s="6">
        <v>1.9</v>
      </c>
      <c r="E77" s="6">
        <v>0.9</v>
      </c>
      <c r="F77" s="6"/>
      <c r="G77" s="5">
        <v>36</v>
      </c>
      <c r="H77" s="5">
        <v>12</v>
      </c>
      <c r="I77" s="5">
        <v>13</v>
      </c>
      <c r="J77" s="5">
        <f t="shared" si="1"/>
        <v>432</v>
      </c>
      <c r="K77" s="5"/>
      <c r="L77" s="5"/>
      <c r="M77" s="5"/>
      <c r="N77" s="5">
        <v>25</v>
      </c>
      <c r="O77" s="6">
        <v>3.6</v>
      </c>
      <c r="P77" s="5">
        <v>100</v>
      </c>
      <c r="Q77" s="6">
        <v>1.6</v>
      </c>
      <c r="R77" s="6">
        <v>2.6</v>
      </c>
      <c r="S77" s="6">
        <v>3.3</v>
      </c>
      <c r="T77" s="7">
        <v>15</v>
      </c>
      <c r="U77" s="7">
        <v>15</v>
      </c>
      <c r="V77" s="7">
        <v>0</v>
      </c>
      <c r="W77" s="5" t="s">
        <v>61</v>
      </c>
      <c r="X77" s="5" t="s">
        <v>70</v>
      </c>
      <c r="Y77" s="5" t="s">
        <v>92</v>
      </c>
      <c r="Z77" s="5" t="s">
        <v>90</v>
      </c>
      <c r="AA77" s="5"/>
      <c r="AB77" s="5" t="s">
        <v>93</v>
      </c>
      <c r="AC77" s="6"/>
      <c r="AD77" s="5"/>
      <c r="AE77" s="5">
        <v>15</v>
      </c>
      <c r="AF77" s="5">
        <v>35</v>
      </c>
      <c r="AG77" s="5">
        <v>45</v>
      </c>
      <c r="AH77" s="5">
        <v>5</v>
      </c>
      <c r="AI77" s="5">
        <v>0</v>
      </c>
      <c r="AJ77" s="8"/>
    </row>
    <row r="78" spans="1:36">
      <c r="A78" s="3">
        <v>2</v>
      </c>
      <c r="B78" s="3">
        <v>75</v>
      </c>
      <c r="C78" s="5" t="s">
        <v>174</v>
      </c>
      <c r="D78" s="6">
        <v>0.5</v>
      </c>
      <c r="E78" s="6">
        <v>0.3</v>
      </c>
      <c r="F78" s="6"/>
      <c r="G78" s="5">
        <v>63</v>
      </c>
      <c r="H78" s="5">
        <v>22</v>
      </c>
      <c r="I78" s="5"/>
      <c r="J78" s="5">
        <f t="shared" si="1"/>
        <v>1386</v>
      </c>
      <c r="K78" s="5"/>
      <c r="L78" s="5"/>
      <c r="M78" s="5">
        <v>1</v>
      </c>
      <c r="N78" s="5"/>
      <c r="O78" s="6"/>
      <c r="P78" s="5"/>
      <c r="Q78" s="6"/>
      <c r="R78" s="6"/>
      <c r="S78" s="6"/>
      <c r="T78" s="7"/>
      <c r="U78" s="7"/>
      <c r="V78" s="7"/>
      <c r="W78" s="5" t="s">
        <v>41</v>
      </c>
      <c r="X78" s="5" t="s">
        <v>92</v>
      </c>
      <c r="Y78" s="5" t="s">
        <v>125</v>
      </c>
      <c r="Z78" s="5" t="s">
        <v>61</v>
      </c>
      <c r="AA78" s="5" t="s">
        <v>70</v>
      </c>
      <c r="AB78" s="5" t="s">
        <v>138</v>
      </c>
      <c r="AC78" s="6"/>
      <c r="AD78" s="5"/>
      <c r="AE78" s="5">
        <v>10</v>
      </c>
      <c r="AF78" s="5">
        <v>40</v>
      </c>
      <c r="AG78" s="5">
        <v>50</v>
      </c>
      <c r="AH78" s="5">
        <v>0</v>
      </c>
      <c r="AI78" s="5">
        <v>0</v>
      </c>
      <c r="AJ78" s="8"/>
    </row>
    <row r="79" spans="1:36">
      <c r="A79" s="3">
        <v>2</v>
      </c>
      <c r="B79" s="3">
        <v>76</v>
      </c>
      <c r="C79" s="5" t="s">
        <v>175</v>
      </c>
      <c r="D79" s="6">
        <v>2.2000000000000002</v>
      </c>
      <c r="E79" s="6"/>
      <c r="F79" s="6">
        <v>0.9</v>
      </c>
      <c r="G79" s="5">
        <v>36</v>
      </c>
      <c r="H79" s="5">
        <v>8</v>
      </c>
      <c r="I79" s="5"/>
      <c r="J79" s="5">
        <f t="shared" si="1"/>
        <v>288</v>
      </c>
      <c r="K79" s="5"/>
      <c r="L79" s="5"/>
      <c r="M79" s="5">
        <v>1</v>
      </c>
      <c r="N79" s="5"/>
      <c r="O79" s="6"/>
      <c r="P79" s="5"/>
      <c r="Q79" s="6"/>
      <c r="R79" s="6"/>
      <c r="S79" s="6"/>
      <c r="T79" s="7"/>
      <c r="U79" s="7"/>
      <c r="V79" s="7"/>
      <c r="W79" s="5" t="s">
        <v>41</v>
      </c>
      <c r="X79" s="5" t="s">
        <v>125</v>
      </c>
      <c r="Y79" s="5" t="s">
        <v>125</v>
      </c>
      <c r="Z79" s="5" t="s">
        <v>61</v>
      </c>
      <c r="AA79" s="5" t="s">
        <v>101</v>
      </c>
      <c r="AB79" s="5" t="s">
        <v>160</v>
      </c>
      <c r="AC79" s="6"/>
      <c r="AD79" s="5"/>
      <c r="AE79" s="5"/>
      <c r="AF79" s="5"/>
      <c r="AG79" s="5"/>
      <c r="AH79" s="5"/>
      <c r="AI79" s="5"/>
      <c r="AJ79" s="8" t="s">
        <v>171</v>
      </c>
    </row>
    <row r="80" spans="1:36">
      <c r="A80" s="3">
        <v>2</v>
      </c>
      <c r="B80" s="3">
        <v>77</v>
      </c>
      <c r="C80" s="5" t="s">
        <v>176</v>
      </c>
      <c r="D80" s="6">
        <v>1.1000000000000001</v>
      </c>
      <c r="E80" s="6">
        <v>0.5</v>
      </c>
      <c r="F80" s="6"/>
      <c r="G80" s="5">
        <v>146</v>
      </c>
      <c r="H80" s="5">
        <v>16</v>
      </c>
      <c r="I80" s="5">
        <v>21</v>
      </c>
      <c r="J80" s="5">
        <f t="shared" si="1"/>
        <v>2336</v>
      </c>
      <c r="K80" s="5"/>
      <c r="L80" s="5"/>
      <c r="M80" s="5">
        <v>2</v>
      </c>
      <c r="N80" s="5">
        <v>37</v>
      </c>
      <c r="O80" s="6">
        <v>2.2999999999999998</v>
      </c>
      <c r="P80" s="5">
        <v>170</v>
      </c>
      <c r="Q80" s="6">
        <v>2.2000000000000002</v>
      </c>
      <c r="R80" s="6">
        <v>1.9</v>
      </c>
      <c r="S80" s="6">
        <v>1.7</v>
      </c>
      <c r="T80" s="7">
        <v>25</v>
      </c>
      <c r="U80" s="7">
        <v>0</v>
      </c>
      <c r="V80" s="7">
        <v>25</v>
      </c>
      <c r="W80" s="5" t="s">
        <v>41</v>
      </c>
      <c r="X80" s="5" t="s">
        <v>125</v>
      </c>
      <c r="Y80" s="5" t="s">
        <v>70</v>
      </c>
      <c r="Z80" s="5" t="s">
        <v>61</v>
      </c>
      <c r="AA80" s="5" t="s">
        <v>177</v>
      </c>
      <c r="AB80" s="5" t="s">
        <v>70</v>
      </c>
      <c r="AC80" s="6"/>
      <c r="AD80" s="5"/>
      <c r="AE80" s="5">
        <v>10</v>
      </c>
      <c r="AF80" s="5">
        <v>40</v>
      </c>
      <c r="AG80" s="5">
        <v>40</v>
      </c>
      <c r="AH80" s="5">
        <v>10</v>
      </c>
      <c r="AI80" s="5">
        <v>0</v>
      </c>
      <c r="AJ80" s="8"/>
    </row>
    <row r="81" spans="1:36">
      <c r="A81" s="3"/>
      <c r="B81" s="3"/>
      <c r="C81" s="5" t="s">
        <v>178</v>
      </c>
      <c r="D81" s="6"/>
      <c r="E81" s="6"/>
      <c r="F81" s="6"/>
      <c r="G81" s="5"/>
      <c r="H81" s="5">
        <v>3</v>
      </c>
      <c r="I81" s="9"/>
      <c r="J81" s="5"/>
      <c r="K81" s="5"/>
      <c r="L81" s="5"/>
      <c r="M81" s="5"/>
      <c r="N81" s="5"/>
      <c r="O81" s="6"/>
      <c r="P81" s="5"/>
      <c r="Q81" s="6"/>
      <c r="R81" s="6"/>
      <c r="S81" s="6"/>
      <c r="T81" s="7"/>
      <c r="U81" s="7"/>
      <c r="V81" s="7"/>
      <c r="W81" s="5" t="s">
        <v>90</v>
      </c>
      <c r="X81" s="5" t="s">
        <v>179</v>
      </c>
      <c r="Y81" s="5" t="s">
        <v>156</v>
      </c>
      <c r="Z81" s="5"/>
      <c r="AA81" s="5"/>
      <c r="AB81" s="5"/>
      <c r="AC81" s="6">
        <v>11.5</v>
      </c>
      <c r="AD81" s="5">
        <v>1415</v>
      </c>
      <c r="AE81" s="5">
        <v>90</v>
      </c>
      <c r="AF81" s="5">
        <v>10</v>
      </c>
      <c r="AG81" s="5">
        <v>0</v>
      </c>
      <c r="AH81" s="5">
        <v>0</v>
      </c>
      <c r="AI81" s="5">
        <v>0</v>
      </c>
      <c r="AJ81" s="8"/>
    </row>
    <row r="82" spans="1:36">
      <c r="A82" s="3">
        <v>2</v>
      </c>
      <c r="B82" s="3">
        <v>78</v>
      </c>
      <c r="C82" s="5" t="s">
        <v>180</v>
      </c>
      <c r="D82" s="6">
        <v>2.5</v>
      </c>
      <c r="E82" s="6"/>
      <c r="F82" s="6">
        <v>1</v>
      </c>
      <c r="G82" s="5">
        <v>44</v>
      </c>
      <c r="H82" s="5">
        <v>7</v>
      </c>
      <c r="I82" s="9"/>
      <c r="J82" s="5">
        <f t="shared" si="1"/>
        <v>308</v>
      </c>
      <c r="K82" s="5">
        <v>1</v>
      </c>
      <c r="L82" s="5">
        <v>2</v>
      </c>
      <c r="M82" s="5">
        <v>3</v>
      </c>
      <c r="N82" s="5"/>
      <c r="O82" s="6"/>
      <c r="P82" s="5"/>
      <c r="Q82" s="6"/>
      <c r="R82" s="6"/>
      <c r="S82" s="6"/>
      <c r="T82" s="7">
        <v>5</v>
      </c>
      <c r="U82" s="7">
        <v>5</v>
      </c>
      <c r="V82" s="7">
        <v>0</v>
      </c>
      <c r="W82" s="5" t="s">
        <v>41</v>
      </c>
      <c r="X82" s="5" t="s">
        <v>92</v>
      </c>
      <c r="Y82" s="5" t="s">
        <v>70</v>
      </c>
      <c r="Z82" s="5" t="s">
        <v>61</v>
      </c>
      <c r="AA82" s="5" t="s">
        <v>160</v>
      </c>
      <c r="AB82" s="5" t="s">
        <v>93</v>
      </c>
      <c r="AC82" s="6"/>
      <c r="AD82" s="5"/>
      <c r="AE82" s="5"/>
      <c r="AF82" s="5"/>
      <c r="AG82" s="5"/>
      <c r="AH82" s="5"/>
      <c r="AI82" s="5"/>
      <c r="AJ82" s="8"/>
    </row>
    <row r="83" spans="1:36">
      <c r="A83" s="3">
        <v>2</v>
      </c>
      <c r="B83" s="3">
        <v>79</v>
      </c>
      <c r="C83" s="5" t="s">
        <v>181</v>
      </c>
      <c r="D83" s="6">
        <v>2.1</v>
      </c>
      <c r="E83" s="6">
        <v>0.6</v>
      </c>
      <c r="F83" s="6"/>
      <c r="G83" s="5">
        <v>175</v>
      </c>
      <c r="H83" s="5">
        <v>12</v>
      </c>
      <c r="I83" s="5"/>
      <c r="J83" s="5">
        <f t="shared" si="1"/>
        <v>2100</v>
      </c>
      <c r="K83" s="5"/>
      <c r="L83" s="5">
        <v>1</v>
      </c>
      <c r="M83" s="5">
        <v>2</v>
      </c>
      <c r="N83" s="5"/>
      <c r="O83" s="6"/>
      <c r="P83" s="5"/>
      <c r="Q83" s="6"/>
      <c r="R83" s="6"/>
      <c r="S83" s="6"/>
      <c r="T83" s="7">
        <v>30</v>
      </c>
      <c r="U83" s="7">
        <v>5</v>
      </c>
      <c r="V83" s="7">
        <v>25</v>
      </c>
      <c r="W83" s="5" t="s">
        <v>63</v>
      </c>
      <c r="X83" s="5" t="s">
        <v>92</v>
      </c>
      <c r="Y83" s="5" t="s">
        <v>70</v>
      </c>
      <c r="Z83" s="5" t="s">
        <v>61</v>
      </c>
      <c r="AA83" s="5" t="s">
        <v>72</v>
      </c>
      <c r="AB83" s="5" t="s">
        <v>93</v>
      </c>
      <c r="AC83" s="6"/>
      <c r="AD83" s="5"/>
      <c r="AE83" s="5">
        <v>15</v>
      </c>
      <c r="AF83" s="5">
        <v>30</v>
      </c>
      <c r="AG83" s="5">
        <v>45</v>
      </c>
      <c r="AH83" s="5">
        <v>10</v>
      </c>
      <c r="AI83" s="5">
        <v>0</v>
      </c>
      <c r="AJ83" s="8"/>
    </row>
    <row r="84" spans="1:36">
      <c r="A84" s="3">
        <v>2</v>
      </c>
      <c r="B84" s="3">
        <v>80</v>
      </c>
      <c r="C84" s="5" t="s">
        <v>182</v>
      </c>
      <c r="D84" s="6">
        <v>2.5</v>
      </c>
      <c r="E84" s="6"/>
      <c r="F84" s="6">
        <v>0.9</v>
      </c>
      <c r="G84" s="5">
        <v>18</v>
      </c>
      <c r="H84" s="5">
        <v>12</v>
      </c>
      <c r="I84" s="5"/>
      <c r="J84" s="5">
        <f t="shared" si="1"/>
        <v>216</v>
      </c>
      <c r="K84" s="5"/>
      <c r="L84" s="5">
        <v>1</v>
      </c>
      <c r="M84" s="5">
        <v>3</v>
      </c>
      <c r="N84" s="5"/>
      <c r="O84" s="6"/>
      <c r="P84" s="5"/>
      <c r="Q84" s="6"/>
      <c r="R84" s="6"/>
      <c r="S84" s="6"/>
      <c r="T84" s="7">
        <v>10</v>
      </c>
      <c r="U84" s="7">
        <v>0</v>
      </c>
      <c r="V84" s="7">
        <v>10</v>
      </c>
      <c r="W84" s="5" t="s">
        <v>41</v>
      </c>
      <c r="X84" s="5" t="s">
        <v>84</v>
      </c>
      <c r="Y84" s="5" t="s">
        <v>70</v>
      </c>
      <c r="Z84" s="5" t="s">
        <v>63</v>
      </c>
      <c r="AA84" s="5" t="s">
        <v>183</v>
      </c>
      <c r="AB84" s="5" t="s">
        <v>70</v>
      </c>
      <c r="AC84" s="6"/>
      <c r="AD84" s="5"/>
      <c r="AE84" s="5"/>
      <c r="AF84" s="5"/>
      <c r="AG84" s="5"/>
      <c r="AH84" s="5"/>
      <c r="AI84" s="5"/>
      <c r="AJ84" s="8" t="s">
        <v>184</v>
      </c>
    </row>
    <row r="85" spans="1:36">
      <c r="A85" s="3">
        <v>2</v>
      </c>
      <c r="B85" s="3">
        <v>81</v>
      </c>
      <c r="C85" s="5" t="s">
        <v>185</v>
      </c>
      <c r="D85" s="6">
        <v>1.2</v>
      </c>
      <c r="E85" s="6">
        <v>0.8</v>
      </c>
      <c r="F85" s="6"/>
      <c r="G85" s="5">
        <v>187</v>
      </c>
      <c r="H85" s="5">
        <v>10</v>
      </c>
      <c r="I85" s="5"/>
      <c r="J85" s="5">
        <f t="shared" si="1"/>
        <v>1870</v>
      </c>
      <c r="K85" s="5"/>
      <c r="L85" s="5">
        <v>1</v>
      </c>
      <c r="M85" s="5">
        <v>2</v>
      </c>
      <c r="N85" s="5"/>
      <c r="O85" s="6"/>
      <c r="P85" s="5"/>
      <c r="Q85" s="6"/>
      <c r="R85" s="6"/>
      <c r="S85" s="6"/>
      <c r="T85" s="7">
        <v>40</v>
      </c>
      <c r="U85" s="7">
        <v>0</v>
      </c>
      <c r="V85" s="7">
        <v>40</v>
      </c>
      <c r="W85" s="5" t="s">
        <v>63</v>
      </c>
      <c r="X85" s="5" t="s">
        <v>84</v>
      </c>
      <c r="Y85" s="5" t="s">
        <v>102</v>
      </c>
      <c r="Z85" s="5" t="s">
        <v>63</v>
      </c>
      <c r="AA85" s="5" t="s">
        <v>84</v>
      </c>
      <c r="AB85" s="5" t="s">
        <v>70</v>
      </c>
      <c r="AC85" s="6"/>
      <c r="AD85" s="5"/>
      <c r="AE85" s="5">
        <v>15</v>
      </c>
      <c r="AF85" s="5">
        <v>30</v>
      </c>
      <c r="AG85" s="5">
        <v>40</v>
      </c>
      <c r="AH85" s="5">
        <v>15</v>
      </c>
      <c r="AI85" s="5">
        <v>0</v>
      </c>
      <c r="AJ85" s="8"/>
    </row>
    <row r="86" spans="1:36">
      <c r="A86" s="3">
        <v>2</v>
      </c>
      <c r="B86" s="3">
        <v>82</v>
      </c>
      <c r="C86" s="5" t="s">
        <v>186</v>
      </c>
      <c r="D86" s="6">
        <v>1.2</v>
      </c>
      <c r="E86" s="6">
        <v>0.8</v>
      </c>
      <c r="F86" s="6"/>
      <c r="G86" s="5">
        <v>175</v>
      </c>
      <c r="H86" s="5">
        <v>14</v>
      </c>
      <c r="I86" s="5"/>
      <c r="J86" s="5">
        <f t="shared" si="1"/>
        <v>2450</v>
      </c>
      <c r="K86" s="5"/>
      <c r="L86" s="5">
        <v>3</v>
      </c>
      <c r="M86" s="5">
        <v>3</v>
      </c>
      <c r="N86" s="5"/>
      <c r="O86" s="6"/>
      <c r="P86" s="5"/>
      <c r="Q86" s="6"/>
      <c r="R86" s="6"/>
      <c r="S86" s="6"/>
      <c r="T86" s="7">
        <v>80</v>
      </c>
      <c r="U86" s="7">
        <v>0</v>
      </c>
      <c r="V86" s="7">
        <v>80</v>
      </c>
      <c r="W86" s="5" t="s">
        <v>63</v>
      </c>
      <c r="X86" s="5" t="s">
        <v>84</v>
      </c>
      <c r="Y86" s="5" t="s">
        <v>70</v>
      </c>
      <c r="Z86" s="5" t="s">
        <v>41</v>
      </c>
      <c r="AA86" s="5" t="s">
        <v>125</v>
      </c>
      <c r="AB86" s="5" t="s">
        <v>70</v>
      </c>
      <c r="AC86" s="6"/>
      <c r="AD86" s="5"/>
      <c r="AE86" s="5">
        <v>10</v>
      </c>
      <c r="AF86" s="5">
        <v>35</v>
      </c>
      <c r="AG86" s="5">
        <v>45</v>
      </c>
      <c r="AH86" s="5">
        <v>10</v>
      </c>
      <c r="AI86" s="5">
        <v>0</v>
      </c>
      <c r="AJ86" s="8"/>
    </row>
    <row r="87" spans="1:36">
      <c r="A87" s="3">
        <v>2</v>
      </c>
      <c r="B87" s="3">
        <v>83</v>
      </c>
      <c r="C87" s="5" t="s">
        <v>187</v>
      </c>
      <c r="D87" s="6">
        <v>2.2000000000000002</v>
      </c>
      <c r="E87" s="6">
        <v>0.9</v>
      </c>
      <c r="F87" s="6"/>
      <c r="G87" s="5">
        <v>156</v>
      </c>
      <c r="H87" s="5">
        <v>11</v>
      </c>
      <c r="I87" s="5"/>
      <c r="J87" s="5">
        <f t="shared" si="1"/>
        <v>1716</v>
      </c>
      <c r="K87" s="5"/>
      <c r="L87" s="5">
        <v>1</v>
      </c>
      <c r="M87" s="5">
        <v>2</v>
      </c>
      <c r="N87" s="5"/>
      <c r="O87" s="6"/>
      <c r="P87" s="5"/>
      <c r="Q87" s="6"/>
      <c r="R87" s="6"/>
      <c r="S87" s="6"/>
      <c r="T87" s="7">
        <v>120</v>
      </c>
      <c r="U87" s="7">
        <v>0</v>
      </c>
      <c r="V87" s="7">
        <v>120</v>
      </c>
      <c r="W87" s="5" t="s">
        <v>41</v>
      </c>
      <c r="X87" s="5" t="s">
        <v>92</v>
      </c>
      <c r="Y87" s="5" t="s">
        <v>70</v>
      </c>
      <c r="Z87" s="5" t="s">
        <v>63</v>
      </c>
      <c r="AA87" s="5" t="s">
        <v>188</v>
      </c>
      <c r="AB87" s="5" t="s">
        <v>70</v>
      </c>
      <c r="AC87" s="6"/>
      <c r="AD87" s="5"/>
      <c r="AE87" s="5">
        <v>10</v>
      </c>
      <c r="AF87" s="5">
        <v>25</v>
      </c>
      <c r="AG87" s="5">
        <v>50</v>
      </c>
      <c r="AH87" s="5">
        <v>15</v>
      </c>
      <c r="AI87" s="9">
        <v>0</v>
      </c>
      <c r="AJ87" s="8"/>
    </row>
    <row r="88" spans="1:36">
      <c r="A88" s="3">
        <v>2</v>
      </c>
      <c r="B88" s="3">
        <v>84</v>
      </c>
      <c r="C88" s="5" t="s">
        <v>189</v>
      </c>
      <c r="D88" s="6">
        <v>2</v>
      </c>
      <c r="E88" s="6">
        <v>0.6</v>
      </c>
      <c r="F88" s="6"/>
      <c r="G88" s="5">
        <v>131</v>
      </c>
      <c r="H88" s="5">
        <v>12</v>
      </c>
      <c r="I88" s="5">
        <v>17</v>
      </c>
      <c r="J88" s="5">
        <f t="shared" si="1"/>
        <v>1572</v>
      </c>
      <c r="K88" s="5"/>
      <c r="L88" s="5">
        <v>2</v>
      </c>
      <c r="M88" s="5">
        <v>3</v>
      </c>
      <c r="N88" s="5">
        <v>42</v>
      </c>
      <c r="O88" s="6">
        <v>2.8</v>
      </c>
      <c r="P88" s="5">
        <v>120</v>
      </c>
      <c r="Q88" s="6">
        <v>2.5</v>
      </c>
      <c r="R88" s="6">
        <v>2.2000000000000002</v>
      </c>
      <c r="S88" s="6">
        <v>1.4</v>
      </c>
      <c r="T88" s="7">
        <v>10</v>
      </c>
      <c r="U88" s="7">
        <v>5</v>
      </c>
      <c r="V88" s="7">
        <v>5</v>
      </c>
      <c r="W88" s="5" t="s">
        <v>61</v>
      </c>
      <c r="X88" s="5" t="s">
        <v>70</v>
      </c>
      <c r="Y88" s="5" t="s">
        <v>160</v>
      </c>
      <c r="Z88" s="5" t="s">
        <v>90</v>
      </c>
      <c r="AA88" s="5" t="s">
        <v>190</v>
      </c>
      <c r="AB88" s="5" t="s">
        <v>93</v>
      </c>
      <c r="AC88" s="6">
        <v>12</v>
      </c>
      <c r="AD88" s="5">
        <v>1600</v>
      </c>
      <c r="AE88" s="5">
        <v>10</v>
      </c>
      <c r="AF88" s="5">
        <v>35</v>
      </c>
      <c r="AG88" s="5">
        <v>50</v>
      </c>
      <c r="AH88" s="5">
        <v>5</v>
      </c>
      <c r="AI88" s="5">
        <v>0</v>
      </c>
      <c r="AJ88" s="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workbookViewId="0">
      <selection activeCell="AA13" sqref="AA13"/>
    </sheetView>
  </sheetViews>
  <sheetFormatPr defaultColWidth="11" defaultRowHeight="15.75"/>
  <cols>
    <col min="24" max="24" width="10.875" customWidth="1"/>
  </cols>
  <sheetData>
    <row r="2" spans="1:24">
      <c r="C2" t="s">
        <v>191</v>
      </c>
      <c r="I2" t="s">
        <v>191</v>
      </c>
      <c r="O2" t="s">
        <v>191</v>
      </c>
      <c r="U2" t="s">
        <v>191</v>
      </c>
    </row>
    <row r="3" spans="1:24">
      <c r="C3" t="s">
        <v>192</v>
      </c>
      <c r="I3" t="s">
        <v>192</v>
      </c>
      <c r="O3" t="s">
        <v>193</v>
      </c>
      <c r="U3" t="s">
        <v>193</v>
      </c>
    </row>
    <row r="4" spans="1:24">
      <c r="C4" t="s">
        <v>194</v>
      </c>
      <c r="D4" t="s">
        <v>195</v>
      </c>
      <c r="I4" t="s">
        <v>196</v>
      </c>
      <c r="J4" t="s">
        <v>197</v>
      </c>
      <c r="O4" t="s">
        <v>198</v>
      </c>
      <c r="P4" t="s">
        <v>199</v>
      </c>
      <c r="U4" t="s">
        <v>200</v>
      </c>
      <c r="V4" t="s">
        <v>201</v>
      </c>
    </row>
    <row r="5" spans="1:24" ht="16.5" thickBot="1">
      <c r="B5" s="16" t="s">
        <v>202</v>
      </c>
      <c r="C5" s="17" t="s">
        <v>203</v>
      </c>
      <c r="D5" s="17" t="s">
        <v>204</v>
      </c>
      <c r="E5" s="18" t="s">
        <v>205</v>
      </c>
      <c r="F5" s="19" t="s">
        <v>206</v>
      </c>
      <c r="H5" s="16" t="s">
        <v>202</v>
      </c>
      <c r="I5" s="17" t="s">
        <v>203</v>
      </c>
      <c r="J5" s="17" t="s">
        <v>204</v>
      </c>
      <c r="K5" s="17" t="s">
        <v>205</v>
      </c>
      <c r="L5" s="19" t="s">
        <v>206</v>
      </c>
      <c r="N5" s="16" t="s">
        <v>202</v>
      </c>
      <c r="O5" s="17" t="s">
        <v>203</v>
      </c>
      <c r="P5" s="17" t="s">
        <v>204</v>
      </c>
      <c r="Q5" s="17" t="s">
        <v>205</v>
      </c>
      <c r="R5" s="19" t="s">
        <v>206</v>
      </c>
      <c r="T5" s="16" t="s">
        <v>202</v>
      </c>
      <c r="U5" s="17" t="s">
        <v>203</v>
      </c>
      <c r="V5" s="17" t="s">
        <v>204</v>
      </c>
      <c r="W5" s="17" t="s">
        <v>205</v>
      </c>
      <c r="X5" s="19" t="s">
        <v>206</v>
      </c>
    </row>
    <row r="6" spans="1:24">
      <c r="A6" s="20">
        <v>2</v>
      </c>
      <c r="B6" s="21" t="s">
        <v>207</v>
      </c>
      <c r="C6" s="22" t="s">
        <v>208</v>
      </c>
      <c r="D6" s="23">
        <v>18</v>
      </c>
      <c r="E6" s="24">
        <f>D6/D24</f>
        <v>0.16216216216216217</v>
      </c>
      <c r="F6" s="25">
        <f>SUM(E$6:E6)</f>
        <v>0.16216216216216217</v>
      </c>
      <c r="G6" s="20">
        <v>2</v>
      </c>
      <c r="H6" s="21" t="s">
        <v>207</v>
      </c>
      <c r="I6" s="22" t="s">
        <v>208</v>
      </c>
      <c r="J6" s="23">
        <v>26</v>
      </c>
      <c r="K6" s="25">
        <f>J6/J24</f>
        <v>0.23423423423423423</v>
      </c>
      <c r="L6" s="25">
        <f>SUM(K$6:K6)</f>
        <v>0.23423423423423423</v>
      </c>
      <c r="M6" s="20">
        <v>2</v>
      </c>
      <c r="N6" s="21" t="s">
        <v>207</v>
      </c>
      <c r="O6" s="22" t="s">
        <v>208</v>
      </c>
      <c r="P6" s="23">
        <v>16</v>
      </c>
      <c r="Q6" s="25">
        <f>P6/P24</f>
        <v>0.15841584158415842</v>
      </c>
      <c r="R6" s="25">
        <f>SUM(Q$6:Q6)</f>
        <v>0.15841584158415842</v>
      </c>
      <c r="S6" s="20">
        <v>2</v>
      </c>
      <c r="T6" s="21" t="s">
        <v>207</v>
      </c>
      <c r="U6" s="22" t="s">
        <v>208</v>
      </c>
      <c r="V6" s="23">
        <v>15</v>
      </c>
      <c r="W6" s="25">
        <f>V6/V24</f>
        <v>0.12931034482758622</v>
      </c>
      <c r="X6" s="25">
        <f>SUM(W$6:W6)</f>
        <v>0.12931034482758622</v>
      </c>
    </row>
    <row r="7" spans="1:24">
      <c r="A7" s="20">
        <v>4</v>
      </c>
      <c r="B7" s="26" t="s">
        <v>209</v>
      </c>
      <c r="C7" s="26" t="s">
        <v>210</v>
      </c>
      <c r="D7" s="26">
        <v>8</v>
      </c>
      <c r="E7" s="24">
        <f>D7/D24</f>
        <v>7.2072072072072071E-2</v>
      </c>
      <c r="F7" s="24">
        <f>SUM(E$6:E7)</f>
        <v>0.23423423423423423</v>
      </c>
      <c r="G7" s="20">
        <v>4</v>
      </c>
      <c r="H7" s="26" t="s">
        <v>209</v>
      </c>
      <c r="I7" s="26" t="s">
        <v>210</v>
      </c>
      <c r="J7" s="26">
        <v>11</v>
      </c>
      <c r="K7" s="24">
        <f>J7/J24</f>
        <v>9.90990990990991E-2</v>
      </c>
      <c r="L7" s="24">
        <f>SUM(K$6:K7)</f>
        <v>0.33333333333333331</v>
      </c>
      <c r="M7" s="20">
        <v>4</v>
      </c>
      <c r="N7" s="26" t="s">
        <v>209</v>
      </c>
      <c r="O7" s="26" t="s">
        <v>210</v>
      </c>
      <c r="P7" s="26">
        <v>4</v>
      </c>
      <c r="Q7" s="24">
        <f>P7/P24</f>
        <v>3.9603960396039604E-2</v>
      </c>
      <c r="R7" s="24">
        <f>SUM(Q$6:Q7)</f>
        <v>0.19801980198019803</v>
      </c>
      <c r="S7" s="20">
        <v>4</v>
      </c>
      <c r="T7" s="26" t="s">
        <v>209</v>
      </c>
      <c r="U7" s="26" t="s">
        <v>210</v>
      </c>
      <c r="V7" s="26">
        <v>4</v>
      </c>
      <c r="W7" s="24">
        <f>V7/V24</f>
        <v>3.4482758620689655E-2</v>
      </c>
      <c r="X7" s="24">
        <f>SUM(W$6:W7)</f>
        <v>0.16379310344827586</v>
      </c>
    </row>
    <row r="8" spans="1:24">
      <c r="A8" s="20">
        <v>5.7</v>
      </c>
      <c r="B8" s="26" t="s">
        <v>211</v>
      </c>
      <c r="C8" s="26" t="s">
        <v>212</v>
      </c>
      <c r="D8" s="26">
        <v>1</v>
      </c>
      <c r="E8" s="24">
        <f>D8/D24</f>
        <v>9.0090090090090089E-3</v>
      </c>
      <c r="F8" s="24">
        <f>SUM(E$6:E8)</f>
        <v>0.24324324324324323</v>
      </c>
      <c r="G8" s="20">
        <v>5.7</v>
      </c>
      <c r="H8" s="26" t="s">
        <v>211</v>
      </c>
      <c r="I8" s="26" t="s">
        <v>212</v>
      </c>
      <c r="J8" s="26">
        <v>2</v>
      </c>
      <c r="K8" s="24">
        <f>J8/J24</f>
        <v>1.8018018018018018E-2</v>
      </c>
      <c r="L8" s="24">
        <f>SUM(K$6:K8)</f>
        <v>0.35135135135135132</v>
      </c>
      <c r="M8" s="20">
        <v>5.7</v>
      </c>
      <c r="N8" s="26" t="s">
        <v>211</v>
      </c>
      <c r="O8" s="26" t="s">
        <v>212</v>
      </c>
      <c r="P8" s="26">
        <v>1</v>
      </c>
      <c r="Q8" s="24">
        <f>P8/P24</f>
        <v>9.9009900990099011E-3</v>
      </c>
      <c r="R8" s="24">
        <f>SUM(Q$6:Q8)</f>
        <v>0.20792079207920794</v>
      </c>
      <c r="S8" s="20">
        <v>5.7</v>
      </c>
      <c r="T8" s="26" t="s">
        <v>211</v>
      </c>
      <c r="U8" s="26" t="s">
        <v>212</v>
      </c>
      <c r="V8" s="26">
        <v>2</v>
      </c>
      <c r="W8" s="24">
        <f>V8/V24</f>
        <v>1.7241379310344827E-2</v>
      </c>
      <c r="X8" s="24">
        <f>SUM(W$6:W8)</f>
        <v>0.18103448275862069</v>
      </c>
    </row>
    <row r="9" spans="1:24">
      <c r="A9" s="20">
        <v>8</v>
      </c>
      <c r="B9" s="26" t="s">
        <v>211</v>
      </c>
      <c r="C9" s="26" t="s">
        <v>213</v>
      </c>
      <c r="D9" s="26">
        <v>7</v>
      </c>
      <c r="E9" s="24">
        <f>D9/D24</f>
        <v>6.3063063063063057E-2</v>
      </c>
      <c r="F9" s="24">
        <f>SUM(E$6:E9)</f>
        <v>0.30630630630630629</v>
      </c>
      <c r="G9" s="20">
        <v>8</v>
      </c>
      <c r="H9" s="26" t="s">
        <v>211</v>
      </c>
      <c r="I9" s="26" t="s">
        <v>213</v>
      </c>
      <c r="J9" s="26">
        <v>9</v>
      </c>
      <c r="K9" s="24">
        <f>J9/J24</f>
        <v>8.1081081081081086E-2</v>
      </c>
      <c r="L9" s="24">
        <f>SUM(K$6:K9)</f>
        <v>0.4324324324324324</v>
      </c>
      <c r="M9" s="20">
        <v>8</v>
      </c>
      <c r="N9" s="26" t="s">
        <v>211</v>
      </c>
      <c r="O9" s="26" t="s">
        <v>213</v>
      </c>
      <c r="P9" s="26">
        <v>4</v>
      </c>
      <c r="Q9" s="24">
        <f>P9/P24</f>
        <v>3.9603960396039604E-2</v>
      </c>
      <c r="R9" s="24">
        <f>SUM(Q$6:Q9)</f>
        <v>0.24752475247524755</v>
      </c>
      <c r="S9" s="20">
        <v>8</v>
      </c>
      <c r="T9" s="26" t="s">
        <v>211</v>
      </c>
      <c r="U9" s="26" t="s">
        <v>213</v>
      </c>
      <c r="V9" s="26">
        <v>1</v>
      </c>
      <c r="W9" s="24">
        <f>V9/V24</f>
        <v>8.6206896551724137E-3</v>
      </c>
      <c r="X9" s="24">
        <f>SUM(W$6:W9)</f>
        <v>0.18965517241379309</v>
      </c>
    </row>
    <row r="10" spans="1:24">
      <c r="A10" s="27">
        <v>11.3</v>
      </c>
      <c r="B10" s="26" t="s">
        <v>214</v>
      </c>
      <c r="C10" s="26" t="s">
        <v>215</v>
      </c>
      <c r="D10" s="26">
        <v>4</v>
      </c>
      <c r="E10" s="24">
        <f>D10/D24</f>
        <v>3.6036036036036036E-2</v>
      </c>
      <c r="F10" s="24">
        <f>SUM(E$6:E10)</f>
        <v>0.34234234234234234</v>
      </c>
      <c r="G10" s="27">
        <v>11.3</v>
      </c>
      <c r="H10" s="26" t="s">
        <v>214</v>
      </c>
      <c r="I10" s="26" t="s">
        <v>215</v>
      </c>
      <c r="J10" s="26">
        <v>2</v>
      </c>
      <c r="K10" s="24">
        <f>J10/J24</f>
        <v>1.8018018018018018E-2</v>
      </c>
      <c r="L10" s="24">
        <f>SUM(K$6:K10)</f>
        <v>0.4504504504504504</v>
      </c>
      <c r="M10" s="27">
        <v>11.3</v>
      </c>
      <c r="N10" s="26" t="s">
        <v>214</v>
      </c>
      <c r="O10" s="26" t="s">
        <v>215</v>
      </c>
      <c r="P10" s="26">
        <v>6</v>
      </c>
      <c r="Q10" s="24">
        <f>P10/P24</f>
        <v>5.9405940594059403E-2</v>
      </c>
      <c r="R10" s="24">
        <f>SUM(Q$6:Q10)</f>
        <v>0.30693069306930698</v>
      </c>
      <c r="S10" s="27">
        <v>11.3</v>
      </c>
      <c r="T10" s="26" t="s">
        <v>214</v>
      </c>
      <c r="U10" s="26" t="s">
        <v>215</v>
      </c>
      <c r="V10" s="26">
        <v>0</v>
      </c>
      <c r="W10" s="24">
        <f>V10/V24</f>
        <v>0</v>
      </c>
      <c r="X10" s="24">
        <f>SUM(W$6:W10)</f>
        <v>0.18965517241379309</v>
      </c>
    </row>
    <row r="11" spans="1:24">
      <c r="A11" s="27">
        <v>16</v>
      </c>
      <c r="B11" s="26" t="s">
        <v>214</v>
      </c>
      <c r="C11" s="26" t="s">
        <v>216</v>
      </c>
      <c r="D11" s="26">
        <v>2</v>
      </c>
      <c r="E11" s="24">
        <f>D11/D24</f>
        <v>1.8018018018018018E-2</v>
      </c>
      <c r="F11" s="24">
        <f>SUM(E$6:E11)</f>
        <v>0.36036036036036034</v>
      </c>
      <c r="G11" s="27">
        <v>16</v>
      </c>
      <c r="H11" s="26" t="s">
        <v>214</v>
      </c>
      <c r="I11" s="26" t="s">
        <v>216</v>
      </c>
      <c r="J11" s="26">
        <v>9</v>
      </c>
      <c r="K11" s="24">
        <f>J11/J24</f>
        <v>8.1081081081081086E-2</v>
      </c>
      <c r="L11" s="24">
        <f>SUM(K$6:K11)</f>
        <v>0.53153153153153143</v>
      </c>
      <c r="M11" s="27">
        <v>16</v>
      </c>
      <c r="N11" s="26" t="s">
        <v>214</v>
      </c>
      <c r="O11" s="26" t="s">
        <v>216</v>
      </c>
      <c r="P11" s="26">
        <v>2</v>
      </c>
      <c r="Q11" s="24">
        <f>P11/P24</f>
        <v>1.9801980198019802E-2</v>
      </c>
      <c r="R11" s="24">
        <f>SUM(Q$6:Q11)</f>
        <v>0.3267326732673268</v>
      </c>
      <c r="S11" s="27">
        <v>16</v>
      </c>
      <c r="T11" s="26" t="s">
        <v>214</v>
      </c>
      <c r="U11" s="26" t="s">
        <v>216</v>
      </c>
      <c r="V11" s="26">
        <v>6</v>
      </c>
      <c r="W11" s="24">
        <f>V11/V24</f>
        <v>5.1724137931034482E-2</v>
      </c>
      <c r="X11" s="24">
        <f>SUM(W$6:W11)</f>
        <v>0.24137931034482757</v>
      </c>
    </row>
    <row r="12" spans="1:24">
      <c r="A12" s="27">
        <v>22.6</v>
      </c>
      <c r="B12" s="26" t="s">
        <v>217</v>
      </c>
      <c r="C12" s="26" t="s">
        <v>218</v>
      </c>
      <c r="D12" s="26">
        <v>2</v>
      </c>
      <c r="E12" s="24">
        <f>D12/D24</f>
        <v>1.8018018018018018E-2</v>
      </c>
      <c r="F12" s="24">
        <f>SUM(E$6:E12)</f>
        <v>0.37837837837837834</v>
      </c>
      <c r="G12" s="27">
        <v>22.6</v>
      </c>
      <c r="H12" s="26" t="s">
        <v>217</v>
      </c>
      <c r="I12" s="26" t="s">
        <v>218</v>
      </c>
      <c r="J12" s="26">
        <v>2</v>
      </c>
      <c r="K12" s="24">
        <f>J12/J24</f>
        <v>1.8018018018018018E-2</v>
      </c>
      <c r="L12" s="24">
        <f>SUM(K$6:K12)</f>
        <v>0.54954954954954949</v>
      </c>
      <c r="M12" s="27">
        <v>22.6</v>
      </c>
      <c r="N12" s="26" t="s">
        <v>217</v>
      </c>
      <c r="O12" s="26" t="s">
        <v>218</v>
      </c>
      <c r="P12" s="26">
        <v>6</v>
      </c>
      <c r="Q12" s="24">
        <f>P12/P24</f>
        <v>5.9405940594059403E-2</v>
      </c>
      <c r="R12" s="24">
        <f>SUM(Q$6:Q12)</f>
        <v>0.3861386138613862</v>
      </c>
      <c r="S12" s="27">
        <v>22.6</v>
      </c>
      <c r="T12" s="26" t="s">
        <v>217</v>
      </c>
      <c r="U12" s="26" t="s">
        <v>218</v>
      </c>
      <c r="V12" s="26">
        <v>6</v>
      </c>
      <c r="W12" s="24">
        <f>V12/V24</f>
        <v>5.1724137931034482E-2</v>
      </c>
      <c r="X12" s="24">
        <f>SUM(W$6:W12)</f>
        <v>0.29310344827586204</v>
      </c>
    </row>
    <row r="13" spans="1:24">
      <c r="A13" s="27">
        <v>32</v>
      </c>
      <c r="B13" s="26" t="s">
        <v>217</v>
      </c>
      <c r="C13" s="26" t="s">
        <v>219</v>
      </c>
      <c r="D13" s="26">
        <v>6</v>
      </c>
      <c r="E13" s="24">
        <f>D13/D24</f>
        <v>5.4054054054054057E-2</v>
      </c>
      <c r="F13" s="24">
        <f>SUM(E$6:E13)</f>
        <v>0.4324324324324324</v>
      </c>
      <c r="G13" s="27">
        <v>32</v>
      </c>
      <c r="H13" s="26" t="s">
        <v>217</v>
      </c>
      <c r="I13" s="26" t="s">
        <v>219</v>
      </c>
      <c r="J13" s="26">
        <v>8</v>
      </c>
      <c r="K13" s="24">
        <f>J13/J24</f>
        <v>7.2072072072072071E-2</v>
      </c>
      <c r="L13" s="24">
        <f>SUM(K$6:K13)</f>
        <v>0.6216216216216216</v>
      </c>
      <c r="M13" s="27">
        <v>32</v>
      </c>
      <c r="N13" s="26" t="s">
        <v>217</v>
      </c>
      <c r="O13" s="26" t="s">
        <v>219</v>
      </c>
      <c r="P13" s="26">
        <v>8</v>
      </c>
      <c r="Q13" s="24">
        <f>P13/P24</f>
        <v>7.9207920792079209E-2</v>
      </c>
      <c r="R13" s="24">
        <f>SUM(Q$6:Q13)</f>
        <v>0.46534653465346543</v>
      </c>
      <c r="S13" s="27">
        <v>32</v>
      </c>
      <c r="T13" s="26" t="s">
        <v>217</v>
      </c>
      <c r="U13" s="26" t="s">
        <v>219</v>
      </c>
      <c r="V13" s="26">
        <v>12</v>
      </c>
      <c r="W13" s="24">
        <f>V13/V24</f>
        <v>0.10344827586206896</v>
      </c>
      <c r="X13" s="24">
        <f>SUM(W$6:W13)</f>
        <v>0.39655172413793099</v>
      </c>
    </row>
    <row r="14" spans="1:24">
      <c r="A14" s="27">
        <v>45</v>
      </c>
      <c r="B14" s="26" t="s">
        <v>220</v>
      </c>
      <c r="C14" s="26" t="s">
        <v>221</v>
      </c>
      <c r="D14" s="26">
        <v>8</v>
      </c>
      <c r="E14" s="24">
        <f>D14/D24</f>
        <v>7.2072072072072071E-2</v>
      </c>
      <c r="F14" s="24">
        <f>SUM(E$6:E14)</f>
        <v>0.50450450450450446</v>
      </c>
      <c r="G14" s="27">
        <v>45</v>
      </c>
      <c r="H14" s="26" t="s">
        <v>220</v>
      </c>
      <c r="I14" s="26" t="s">
        <v>221</v>
      </c>
      <c r="J14" s="26">
        <v>8</v>
      </c>
      <c r="K14" s="24">
        <f>J14/J24</f>
        <v>7.2072072072072071E-2</v>
      </c>
      <c r="L14" s="24">
        <f>SUM(K$6:K14)</f>
        <v>0.69369369369369371</v>
      </c>
      <c r="M14" s="27">
        <v>45</v>
      </c>
      <c r="N14" s="26" t="s">
        <v>220</v>
      </c>
      <c r="O14" s="26" t="s">
        <v>221</v>
      </c>
      <c r="P14" s="26">
        <v>7</v>
      </c>
      <c r="Q14" s="24">
        <f>P14/P24</f>
        <v>6.9306930693069313E-2</v>
      </c>
      <c r="R14" s="24">
        <f>SUM(Q$6:Q14)</f>
        <v>0.53465346534653468</v>
      </c>
      <c r="S14" s="27">
        <v>45</v>
      </c>
      <c r="T14" s="26" t="s">
        <v>220</v>
      </c>
      <c r="U14" s="26" t="s">
        <v>221</v>
      </c>
      <c r="V14" s="26">
        <v>17</v>
      </c>
      <c r="W14" s="24">
        <f>V14/V24</f>
        <v>0.14655172413793102</v>
      </c>
      <c r="X14" s="24">
        <f>SUM(W$6:W14)</f>
        <v>0.54310344827586199</v>
      </c>
    </row>
    <row r="15" spans="1:24">
      <c r="A15" s="27">
        <v>64</v>
      </c>
      <c r="B15" s="26" t="s">
        <v>220</v>
      </c>
      <c r="C15" s="26" t="s">
        <v>222</v>
      </c>
      <c r="D15" s="26">
        <v>14</v>
      </c>
      <c r="E15" s="24">
        <f>D15/D24</f>
        <v>0.12612612612612611</v>
      </c>
      <c r="F15" s="24">
        <f>SUM(E$6:E15)</f>
        <v>0.63063063063063063</v>
      </c>
      <c r="G15" s="27">
        <v>64</v>
      </c>
      <c r="H15" s="26" t="s">
        <v>220</v>
      </c>
      <c r="I15" s="26" t="s">
        <v>222</v>
      </c>
      <c r="J15" s="26">
        <v>8</v>
      </c>
      <c r="K15" s="24">
        <f>J15/J24</f>
        <v>7.2072072072072071E-2</v>
      </c>
      <c r="L15" s="24">
        <f>SUM(K$6:K15)</f>
        <v>0.76576576576576583</v>
      </c>
      <c r="M15" s="27">
        <v>64</v>
      </c>
      <c r="N15" s="26" t="s">
        <v>220</v>
      </c>
      <c r="O15" s="26" t="s">
        <v>222</v>
      </c>
      <c r="P15" s="26">
        <v>8</v>
      </c>
      <c r="Q15" s="24">
        <f>P15/P24</f>
        <v>7.9207920792079209E-2</v>
      </c>
      <c r="R15" s="24">
        <f>SUM(Q$6:Q15)</f>
        <v>0.61386138613861385</v>
      </c>
      <c r="S15" s="27">
        <v>64</v>
      </c>
      <c r="T15" s="26" t="s">
        <v>220</v>
      </c>
      <c r="U15" s="26" t="s">
        <v>222</v>
      </c>
      <c r="V15" s="26">
        <v>12</v>
      </c>
      <c r="W15" s="24">
        <f>V15/V24</f>
        <v>0.10344827586206896</v>
      </c>
      <c r="X15" s="24">
        <f>SUM(W$6:W15)</f>
        <v>0.64655172413793094</v>
      </c>
    </row>
    <row r="16" spans="1:24">
      <c r="A16" s="27">
        <v>90</v>
      </c>
      <c r="B16" s="26" t="s">
        <v>223</v>
      </c>
      <c r="C16" s="26" t="s">
        <v>224</v>
      </c>
      <c r="D16" s="26">
        <v>11</v>
      </c>
      <c r="E16" s="24">
        <f>D16/D24</f>
        <v>9.90990990990991E-2</v>
      </c>
      <c r="F16" s="24">
        <f>SUM(E$6:E16)</f>
        <v>0.72972972972972971</v>
      </c>
      <c r="G16" s="27">
        <v>90</v>
      </c>
      <c r="H16" s="26" t="s">
        <v>223</v>
      </c>
      <c r="I16" s="26" t="s">
        <v>224</v>
      </c>
      <c r="J16" s="26">
        <v>6</v>
      </c>
      <c r="K16" s="24">
        <f>J16/J24</f>
        <v>5.4054054054054057E-2</v>
      </c>
      <c r="L16" s="24">
        <f>SUM(K$6:K16)</f>
        <v>0.81981981981981988</v>
      </c>
      <c r="M16" s="27">
        <v>90</v>
      </c>
      <c r="N16" s="26" t="s">
        <v>223</v>
      </c>
      <c r="O16" s="26" t="s">
        <v>224</v>
      </c>
      <c r="P16" s="26">
        <v>8</v>
      </c>
      <c r="Q16" s="24">
        <f>P16/P24</f>
        <v>7.9207920792079209E-2</v>
      </c>
      <c r="R16" s="24">
        <f>SUM(Q$6:Q16)</f>
        <v>0.69306930693069302</v>
      </c>
      <c r="S16" s="27">
        <v>90</v>
      </c>
      <c r="T16" s="26" t="s">
        <v>223</v>
      </c>
      <c r="U16" s="26" t="s">
        <v>224</v>
      </c>
      <c r="V16" s="26">
        <v>18</v>
      </c>
      <c r="W16" s="24">
        <f>V16/V24</f>
        <v>0.15517241379310345</v>
      </c>
      <c r="X16" s="24">
        <f>SUM(W$6:W16)</f>
        <v>0.80172413793103436</v>
      </c>
    </row>
    <row r="17" spans="1:24">
      <c r="A17" s="27">
        <v>128</v>
      </c>
      <c r="B17" s="26" t="s">
        <v>223</v>
      </c>
      <c r="C17" s="26" t="s">
        <v>225</v>
      </c>
      <c r="D17" s="26">
        <v>10</v>
      </c>
      <c r="E17" s="24">
        <f>D17/D24</f>
        <v>9.0090090090090086E-2</v>
      </c>
      <c r="F17" s="24">
        <f>SUM(E$6:E17)</f>
        <v>0.81981981981981977</v>
      </c>
      <c r="G17" s="27">
        <v>128</v>
      </c>
      <c r="H17" s="26" t="s">
        <v>223</v>
      </c>
      <c r="I17" s="26" t="s">
        <v>225</v>
      </c>
      <c r="J17" s="26">
        <v>6</v>
      </c>
      <c r="K17" s="24">
        <f>J17/J24</f>
        <v>5.4054054054054057E-2</v>
      </c>
      <c r="L17" s="24">
        <f>SUM(K$6:K17)</f>
        <v>0.87387387387387394</v>
      </c>
      <c r="M17" s="27">
        <v>128</v>
      </c>
      <c r="N17" s="26" t="s">
        <v>223</v>
      </c>
      <c r="O17" s="26" t="s">
        <v>225</v>
      </c>
      <c r="P17" s="26">
        <v>14</v>
      </c>
      <c r="Q17" s="24">
        <f>P17/P24</f>
        <v>0.13861386138613863</v>
      </c>
      <c r="R17" s="24">
        <f>SUM(Q$6:Q17)</f>
        <v>0.83168316831683164</v>
      </c>
      <c r="S17" s="27">
        <v>128</v>
      </c>
      <c r="T17" s="26" t="s">
        <v>223</v>
      </c>
      <c r="U17" s="26" t="s">
        <v>225</v>
      </c>
      <c r="V17" s="26">
        <v>15</v>
      </c>
      <c r="W17" s="24">
        <f>V17/V24</f>
        <v>0.12931034482758622</v>
      </c>
      <c r="X17" s="24">
        <f>SUM(W$6:W17)</f>
        <v>0.93103448275862055</v>
      </c>
    </row>
    <row r="18" spans="1:24">
      <c r="A18" s="27">
        <v>180</v>
      </c>
      <c r="B18" s="26" t="s">
        <v>226</v>
      </c>
      <c r="C18" s="26" t="s">
        <v>227</v>
      </c>
      <c r="D18" s="26">
        <v>13</v>
      </c>
      <c r="E18" s="24">
        <f>D18/D24</f>
        <v>0.11711711711711711</v>
      </c>
      <c r="F18" s="24">
        <f>SUM(E$6:E18)</f>
        <v>0.93693693693693691</v>
      </c>
      <c r="G18" s="27">
        <v>180</v>
      </c>
      <c r="H18" s="26" t="s">
        <v>226</v>
      </c>
      <c r="I18" s="26" t="s">
        <v>227</v>
      </c>
      <c r="J18" s="26">
        <v>9</v>
      </c>
      <c r="K18" s="24">
        <f>J18/J24</f>
        <v>8.1081081081081086E-2</v>
      </c>
      <c r="L18" s="24">
        <f>SUM(K$6:K18)</f>
        <v>0.95495495495495497</v>
      </c>
      <c r="M18" s="27">
        <v>180</v>
      </c>
      <c r="N18" s="26" t="s">
        <v>226</v>
      </c>
      <c r="O18" s="26" t="s">
        <v>227</v>
      </c>
      <c r="P18" s="26">
        <v>11</v>
      </c>
      <c r="Q18" s="24">
        <f>P18/P24</f>
        <v>0.10891089108910891</v>
      </c>
      <c r="R18" s="24">
        <f>SUM(Q$6:Q18)</f>
        <v>0.94059405940594054</v>
      </c>
      <c r="S18" s="27">
        <v>180</v>
      </c>
      <c r="T18" s="26" t="s">
        <v>226</v>
      </c>
      <c r="U18" s="26" t="s">
        <v>227</v>
      </c>
      <c r="V18" s="26">
        <v>4</v>
      </c>
      <c r="W18" s="24">
        <f>V18/V24</f>
        <v>3.4482758620689655E-2</v>
      </c>
      <c r="X18" s="24">
        <f>SUM(W$6:W18)</f>
        <v>0.96551724137931016</v>
      </c>
    </row>
    <row r="19" spans="1:24">
      <c r="A19" s="27">
        <v>256</v>
      </c>
      <c r="B19" s="26" t="s">
        <v>226</v>
      </c>
      <c r="C19" s="26" t="s">
        <v>228</v>
      </c>
      <c r="D19" s="26">
        <v>7</v>
      </c>
      <c r="E19" s="24">
        <f>D19/D24</f>
        <v>6.3063063063063057E-2</v>
      </c>
      <c r="F19" s="24">
        <f>SUM(E$6:E19)</f>
        <v>1</v>
      </c>
      <c r="G19" s="27">
        <v>256</v>
      </c>
      <c r="H19" s="26" t="s">
        <v>226</v>
      </c>
      <c r="I19" s="26" t="s">
        <v>228</v>
      </c>
      <c r="J19" s="26">
        <v>3</v>
      </c>
      <c r="K19" s="24">
        <f>J19/J24</f>
        <v>2.7027027027027029E-2</v>
      </c>
      <c r="L19" s="24">
        <f>SUM(K$6:K19)</f>
        <v>0.98198198198198194</v>
      </c>
      <c r="M19" s="27">
        <v>256</v>
      </c>
      <c r="N19" s="26" t="s">
        <v>226</v>
      </c>
      <c r="O19" s="26" t="s">
        <v>228</v>
      </c>
      <c r="P19" s="26">
        <v>4</v>
      </c>
      <c r="Q19" s="24">
        <f>P19/P24</f>
        <v>3.9603960396039604E-2</v>
      </c>
      <c r="R19" s="24">
        <f>SUM(Q$6:Q19)</f>
        <v>0.98019801980198018</v>
      </c>
      <c r="S19" s="27">
        <v>256</v>
      </c>
      <c r="T19" s="26" t="s">
        <v>226</v>
      </c>
      <c r="U19" s="26" t="s">
        <v>228</v>
      </c>
      <c r="V19" s="26">
        <v>3</v>
      </c>
      <c r="W19" s="24">
        <f>V19/V24</f>
        <v>2.5862068965517241E-2</v>
      </c>
      <c r="X19" s="24">
        <f>SUM(W$6:W19)</f>
        <v>0.9913793103448274</v>
      </c>
    </row>
    <row r="20" spans="1:24">
      <c r="A20" s="27">
        <v>362</v>
      </c>
      <c r="B20" s="26" t="s">
        <v>229</v>
      </c>
      <c r="C20" s="26" t="s">
        <v>230</v>
      </c>
      <c r="D20" s="26">
        <v>0</v>
      </c>
      <c r="E20" s="24">
        <f>D20/D24</f>
        <v>0</v>
      </c>
      <c r="F20" s="24">
        <f>SUM(E$6:E20)</f>
        <v>1</v>
      </c>
      <c r="G20" s="27">
        <v>362</v>
      </c>
      <c r="H20" s="26" t="s">
        <v>229</v>
      </c>
      <c r="I20" s="26" t="s">
        <v>230</v>
      </c>
      <c r="J20" s="26">
        <v>2</v>
      </c>
      <c r="K20" s="24">
        <f>J20/J24</f>
        <v>1.8018018018018018E-2</v>
      </c>
      <c r="L20" s="24">
        <f>SUM(K$6:K20)</f>
        <v>1</v>
      </c>
      <c r="M20" s="27">
        <v>362</v>
      </c>
      <c r="N20" s="26" t="s">
        <v>229</v>
      </c>
      <c r="O20" s="26" t="s">
        <v>230</v>
      </c>
      <c r="P20" s="26">
        <v>2</v>
      </c>
      <c r="Q20" s="24">
        <f>P20/P24</f>
        <v>1.9801980198019802E-2</v>
      </c>
      <c r="R20" s="24">
        <f>SUM(Q$6:Q20)</f>
        <v>1</v>
      </c>
      <c r="S20" s="27">
        <v>362</v>
      </c>
      <c r="T20" s="26" t="s">
        <v>229</v>
      </c>
      <c r="U20" s="26" t="s">
        <v>230</v>
      </c>
      <c r="V20" s="26">
        <v>1</v>
      </c>
      <c r="W20" s="24">
        <f>V20/V24</f>
        <v>8.6206896551724137E-3</v>
      </c>
      <c r="X20" s="24">
        <f>SUM(W$6:W20)</f>
        <v>0.99999999999999978</v>
      </c>
    </row>
    <row r="21" spans="1:24">
      <c r="A21" s="27">
        <v>512</v>
      </c>
      <c r="B21" s="26" t="s">
        <v>229</v>
      </c>
      <c r="C21" s="26" t="s">
        <v>231</v>
      </c>
      <c r="D21" s="26">
        <v>0</v>
      </c>
      <c r="E21" s="24">
        <f>D21/D24</f>
        <v>0</v>
      </c>
      <c r="F21" s="24">
        <f>SUM(E$6:E21)</f>
        <v>1</v>
      </c>
      <c r="G21" s="27">
        <v>512</v>
      </c>
      <c r="H21" s="26" t="s">
        <v>229</v>
      </c>
      <c r="I21" s="26" t="s">
        <v>231</v>
      </c>
      <c r="J21" s="26">
        <v>0</v>
      </c>
      <c r="K21" s="24">
        <f>J21/J24</f>
        <v>0</v>
      </c>
      <c r="L21" s="24">
        <f>SUM(K$6:K21)</f>
        <v>1</v>
      </c>
      <c r="M21" s="27">
        <v>512</v>
      </c>
      <c r="N21" s="26" t="s">
        <v>229</v>
      </c>
      <c r="O21" s="26" t="s">
        <v>231</v>
      </c>
      <c r="P21" s="26">
        <v>0</v>
      </c>
      <c r="Q21" s="24">
        <f>P21/P24</f>
        <v>0</v>
      </c>
      <c r="R21" s="24">
        <f>SUM(Q$6:Q21)</f>
        <v>1</v>
      </c>
      <c r="S21" s="27">
        <v>512</v>
      </c>
      <c r="T21" s="26" t="s">
        <v>229</v>
      </c>
      <c r="U21" s="26" t="s">
        <v>231</v>
      </c>
      <c r="V21" s="26">
        <v>0</v>
      </c>
      <c r="W21" s="24">
        <f>V21/V24</f>
        <v>0</v>
      </c>
      <c r="X21" s="24">
        <f>SUM(W$6:W21)</f>
        <v>0.99999999999999978</v>
      </c>
    </row>
    <row r="22" spans="1:24">
      <c r="B22" s="26" t="s">
        <v>232</v>
      </c>
      <c r="C22" s="26" t="s">
        <v>233</v>
      </c>
      <c r="D22" s="26">
        <v>0</v>
      </c>
      <c r="E22" s="24">
        <f>D22/D24</f>
        <v>0</v>
      </c>
      <c r="F22" s="24">
        <f>SUM(E$6:E22)</f>
        <v>1</v>
      </c>
      <c r="H22" s="26" t="s">
        <v>232</v>
      </c>
      <c r="I22" s="26" t="s">
        <v>233</v>
      </c>
      <c r="J22" s="26">
        <v>0</v>
      </c>
      <c r="K22" s="24">
        <f>J22/J24</f>
        <v>0</v>
      </c>
      <c r="L22" s="24">
        <f>SUM(K$6:K22)</f>
        <v>1</v>
      </c>
      <c r="N22" s="26" t="s">
        <v>232</v>
      </c>
      <c r="O22" s="26" t="s">
        <v>233</v>
      </c>
      <c r="P22" s="26">
        <v>0</v>
      </c>
      <c r="Q22" s="24">
        <f>P22/P24</f>
        <v>0</v>
      </c>
      <c r="R22" s="24">
        <f>SUM(Q$6:Q22)</f>
        <v>1</v>
      </c>
      <c r="T22" s="26" t="s">
        <v>232</v>
      </c>
      <c r="U22" s="26" t="s">
        <v>233</v>
      </c>
      <c r="V22" s="26">
        <v>0</v>
      </c>
      <c r="W22" s="24">
        <f>V22/V24</f>
        <v>0</v>
      </c>
      <c r="X22" s="24">
        <f>SUM(W$6:W22)</f>
        <v>0.99999999999999978</v>
      </c>
    </row>
    <row r="23" spans="1:24">
      <c r="B23" s="28" t="s">
        <v>234</v>
      </c>
      <c r="C23" s="29" t="s">
        <v>235</v>
      </c>
      <c r="D23" s="26">
        <v>0</v>
      </c>
      <c r="E23" s="24">
        <f>D23/D24</f>
        <v>0</v>
      </c>
      <c r="F23" s="24">
        <f>SUM(E$6:E23)</f>
        <v>1</v>
      </c>
      <c r="H23" s="28" t="s">
        <v>234</v>
      </c>
      <c r="I23" s="29" t="s">
        <v>235</v>
      </c>
      <c r="J23" s="26">
        <v>0</v>
      </c>
      <c r="K23" s="24">
        <f>J23/J24</f>
        <v>0</v>
      </c>
      <c r="L23" s="24">
        <f>SUM(K$6:K23)</f>
        <v>1</v>
      </c>
      <c r="N23" s="28" t="s">
        <v>234</v>
      </c>
      <c r="O23" s="29" t="s">
        <v>235</v>
      </c>
      <c r="P23" s="26">
        <v>0</v>
      </c>
      <c r="Q23" s="24">
        <f>P23/P24</f>
        <v>0</v>
      </c>
      <c r="R23" s="24">
        <f>SUM(Q$6:Q23)</f>
        <v>1</v>
      </c>
      <c r="T23" s="28" t="s">
        <v>234</v>
      </c>
      <c r="U23" s="29" t="s">
        <v>235</v>
      </c>
      <c r="V23" s="26">
        <v>0</v>
      </c>
      <c r="W23" s="24">
        <f>V23/V24</f>
        <v>0</v>
      </c>
      <c r="X23" s="24">
        <f>SUM(W$6:W23)</f>
        <v>0.99999999999999978</v>
      </c>
    </row>
    <row r="24" spans="1:24">
      <c r="C24" s="30" t="s">
        <v>27</v>
      </c>
      <c r="D24">
        <f>SUM(D6:D23)</f>
        <v>111</v>
      </c>
      <c r="E24" s="31">
        <f>SUM(E6:E19)</f>
        <v>1</v>
      </c>
      <c r="F24" s="32"/>
      <c r="I24" s="30" t="s">
        <v>27</v>
      </c>
      <c r="J24">
        <f>SUM(J6:J23)</f>
        <v>111</v>
      </c>
      <c r="K24" s="31">
        <f>SUM(K6:K23)</f>
        <v>1</v>
      </c>
      <c r="L24" s="32"/>
      <c r="O24" s="30" t="s">
        <v>27</v>
      </c>
      <c r="P24">
        <f>SUM(P6:P23)</f>
        <v>101</v>
      </c>
      <c r="Q24" s="31">
        <f>SUM(Q6:Q23)</f>
        <v>1</v>
      </c>
      <c r="R24" s="32"/>
      <c r="U24" s="30" t="s">
        <v>27</v>
      </c>
      <c r="V24">
        <f>SUM(V6:V23)</f>
        <v>116</v>
      </c>
      <c r="W24" s="31">
        <f>SUM(W6:W23)</f>
        <v>0.99999999999999978</v>
      </c>
      <c r="X24" s="32"/>
    </row>
    <row r="25" spans="1:24">
      <c r="C25" s="30"/>
      <c r="E25" s="33"/>
      <c r="F25" s="32"/>
      <c r="I25" s="30"/>
      <c r="K25" s="33"/>
      <c r="L25" s="32"/>
      <c r="O25" s="30"/>
      <c r="Q25" s="33"/>
      <c r="R25" s="32"/>
      <c r="U25" s="30"/>
      <c r="W25" s="33"/>
      <c r="X25" s="32"/>
    </row>
    <row r="27" spans="1:24" ht="35.25" thickBot="1">
      <c r="A27" s="34"/>
      <c r="B27" s="35" t="s">
        <v>202</v>
      </c>
      <c r="C27" s="36" t="s">
        <v>236</v>
      </c>
      <c r="D27" s="72"/>
      <c r="E27" s="37" t="s">
        <v>237</v>
      </c>
      <c r="F27" s="38" t="s">
        <v>238</v>
      </c>
      <c r="G27" s="34"/>
      <c r="H27" s="35" t="s">
        <v>202</v>
      </c>
      <c r="I27" s="36" t="s">
        <v>236</v>
      </c>
      <c r="J27" s="72"/>
      <c r="K27" s="37" t="s">
        <v>237</v>
      </c>
      <c r="L27" s="38" t="s">
        <v>238</v>
      </c>
      <c r="M27" s="34"/>
      <c r="N27" s="35" t="s">
        <v>202</v>
      </c>
      <c r="O27" s="36" t="s">
        <v>236</v>
      </c>
      <c r="P27" s="72"/>
      <c r="Q27" s="37" t="s">
        <v>237</v>
      </c>
      <c r="R27" s="38" t="s">
        <v>238</v>
      </c>
      <c r="S27" s="34"/>
      <c r="T27" s="35" t="s">
        <v>202</v>
      </c>
      <c r="U27" s="36" t="s">
        <v>236</v>
      </c>
      <c r="V27" s="72"/>
      <c r="W27" s="37" t="s">
        <v>237</v>
      </c>
      <c r="X27" s="38" t="s">
        <v>238</v>
      </c>
    </row>
    <row r="28" spans="1:24">
      <c r="A28" s="27">
        <v>0.05</v>
      </c>
      <c r="B28" s="39" t="s">
        <v>207</v>
      </c>
      <c r="C28" s="40">
        <f>+SUM(E6)</f>
        <v>0.16216216216216217</v>
      </c>
      <c r="D28" s="72"/>
      <c r="E28" s="41" t="s">
        <v>239</v>
      </c>
      <c r="F28" s="41"/>
      <c r="G28" s="27">
        <v>0.05</v>
      </c>
      <c r="H28" s="39" t="s">
        <v>207</v>
      </c>
      <c r="I28" s="40">
        <f>+SUM(K6)</f>
        <v>0.23423423423423423</v>
      </c>
      <c r="J28" s="72"/>
      <c r="K28" s="41" t="s">
        <v>239</v>
      </c>
      <c r="L28" s="41"/>
      <c r="M28" s="27">
        <v>0.05</v>
      </c>
      <c r="N28" s="39" t="s">
        <v>207</v>
      </c>
      <c r="O28" s="40">
        <f>+SUM(Q6)</f>
        <v>0.15841584158415842</v>
      </c>
      <c r="P28" s="72"/>
      <c r="Q28" s="41" t="s">
        <v>239</v>
      </c>
      <c r="R28" s="41"/>
      <c r="S28" s="27">
        <v>0.05</v>
      </c>
      <c r="T28" s="39" t="s">
        <v>207</v>
      </c>
      <c r="U28" s="40">
        <f>+SUM(W6)</f>
        <v>0.12931034482758622</v>
      </c>
      <c r="V28" s="72"/>
      <c r="W28" s="41" t="s">
        <v>239</v>
      </c>
      <c r="X28" s="41"/>
    </row>
    <row r="29" spans="1:24">
      <c r="A29" s="27">
        <v>0.16</v>
      </c>
      <c r="B29" s="42" t="s">
        <v>240</v>
      </c>
      <c r="C29" s="43">
        <f>+SUM(E7:E15)</f>
        <v>0.46846846846846846</v>
      </c>
      <c r="D29" s="72"/>
      <c r="E29" s="44" t="s">
        <v>241</v>
      </c>
      <c r="F29" s="41">
        <f>A6</f>
        <v>2</v>
      </c>
      <c r="G29" s="27">
        <v>0.16</v>
      </c>
      <c r="H29" s="42" t="s">
        <v>240</v>
      </c>
      <c r="I29" s="43">
        <f>+SUM(K7:K15)</f>
        <v>0.53153153153153154</v>
      </c>
      <c r="J29" s="72"/>
      <c r="K29" s="44" t="s">
        <v>241</v>
      </c>
      <c r="L29" s="41"/>
      <c r="M29" s="27">
        <v>0.16</v>
      </c>
      <c r="N29" s="42" t="s">
        <v>240</v>
      </c>
      <c r="O29" s="43">
        <f>+SUM(Q7:Q15)</f>
        <v>0.45544554455445546</v>
      </c>
      <c r="P29" s="72"/>
      <c r="Q29" s="44" t="s">
        <v>241</v>
      </c>
      <c r="R29" s="41">
        <f>+M7+(($A$29-R7)*((M7-M6)/(R7-R6)))</f>
        <v>2.08</v>
      </c>
      <c r="S29" s="27">
        <v>0.16</v>
      </c>
      <c r="T29" s="42" t="s">
        <v>240</v>
      </c>
      <c r="U29" s="43">
        <f>+SUM(W7:W15)</f>
        <v>0.51724137931034475</v>
      </c>
      <c r="V29" s="72"/>
      <c r="W29" s="44" t="s">
        <v>241</v>
      </c>
      <c r="X29" s="41">
        <f>+S7+(($A$29-X7)*((S7-S6)/(X7-X6)))</f>
        <v>3.7800000000000002</v>
      </c>
    </row>
    <row r="30" spans="1:24">
      <c r="A30" s="27">
        <v>0.5</v>
      </c>
      <c r="B30" s="42" t="s">
        <v>242</v>
      </c>
      <c r="C30" s="43">
        <f>+SUM(E16:E19)</f>
        <v>0.36936936936936937</v>
      </c>
      <c r="D30" s="72"/>
      <c r="E30" s="44" t="s">
        <v>243</v>
      </c>
      <c r="F30" s="41">
        <f>+A15+(($A$30-F15)*((A15-A14)/(F15-F14)))</f>
        <v>44.321428571428584</v>
      </c>
      <c r="G30" s="27">
        <v>0.5</v>
      </c>
      <c r="H30" s="42" t="s">
        <v>242</v>
      </c>
      <c r="I30" s="43">
        <f>+SUM(K16:K19)</f>
        <v>0.21621621621621623</v>
      </c>
      <c r="J30" s="72"/>
      <c r="K30" s="44" t="s">
        <v>243</v>
      </c>
      <c r="L30" s="41">
        <f>+G11+(($A$30-L11)*((G11-G10)/(L11-L10)))</f>
        <v>14.172222222222228</v>
      </c>
      <c r="M30" s="27">
        <v>0.5</v>
      </c>
      <c r="N30" s="42" t="s">
        <v>242</v>
      </c>
      <c r="O30" s="43">
        <f>+SUM(Q16:Q19)</f>
        <v>0.36633663366336633</v>
      </c>
      <c r="P30" s="72"/>
      <c r="Q30" s="44" t="s">
        <v>243</v>
      </c>
      <c r="R30" s="41">
        <f>+M13+(($A$30-R13)*((M14-M13)/(R14-R13)))</f>
        <v>38.499999999999986</v>
      </c>
      <c r="S30" s="27">
        <v>0.5</v>
      </c>
      <c r="T30" s="42" t="s">
        <v>242</v>
      </c>
      <c r="U30" s="43">
        <f>+SUM(W16:W19)</f>
        <v>0.34482758620689657</v>
      </c>
      <c r="V30" s="72"/>
      <c r="W30" s="44" t="s">
        <v>243</v>
      </c>
      <c r="X30" s="41">
        <f>+S14+(($A$30-X14)*((S14-S13)/(X14-X13)))</f>
        <v>41.176470588235297</v>
      </c>
    </row>
    <row r="31" spans="1:24">
      <c r="A31" s="27">
        <v>0.84</v>
      </c>
      <c r="B31" s="42" t="s">
        <v>244</v>
      </c>
      <c r="C31" s="43">
        <f>SUM(E20:E22)</f>
        <v>0</v>
      </c>
      <c r="D31" s="72"/>
      <c r="E31" s="44" t="s">
        <v>245</v>
      </c>
      <c r="F31" s="41">
        <f>+A18+(($A$31-F18)*((A18-A17)/(F18-F17)))</f>
        <v>136.96</v>
      </c>
      <c r="G31" s="27">
        <v>0.84</v>
      </c>
      <c r="H31" s="42" t="s">
        <v>244</v>
      </c>
      <c r="I31" s="43">
        <f>SUM(K20:K22)</f>
        <v>1.8018018018018018E-2</v>
      </c>
      <c r="J31" s="72"/>
      <c r="K31" s="44" t="s">
        <v>245</v>
      </c>
      <c r="L31" s="41">
        <f>+G17+(($A$31-L17)*((G17-G16)/(L17-L16)))</f>
        <v>104.1866666666666</v>
      </c>
      <c r="M31" s="27">
        <v>0.84</v>
      </c>
      <c r="N31" s="42" t="s">
        <v>244</v>
      </c>
      <c r="O31" s="43">
        <f>SUM(Q20:Q22)</f>
        <v>1.9801980198019802E-2</v>
      </c>
      <c r="P31" s="72"/>
      <c r="Q31" s="44" t="s">
        <v>245</v>
      </c>
      <c r="R31" s="41">
        <f>+M18+(($A$31-R18)*((M18-M17)/(R18-R17)))</f>
        <v>131.97090909090909</v>
      </c>
      <c r="S31" s="27">
        <v>0.84</v>
      </c>
      <c r="T31" s="42" t="s">
        <v>244</v>
      </c>
      <c r="U31" s="43">
        <f>SUM(W20:W22)</f>
        <v>8.6206896551724137E-3</v>
      </c>
      <c r="V31" s="72"/>
      <c r="W31" s="44" t="s">
        <v>245</v>
      </c>
      <c r="X31" s="41">
        <f>+S17+(($A$31-X17)*((S17-S16)/(X17-X16)))</f>
        <v>101.24800000000002</v>
      </c>
    </row>
    <row r="32" spans="1:24">
      <c r="A32" s="27">
        <v>0.95</v>
      </c>
      <c r="B32" s="42" t="s">
        <v>235</v>
      </c>
      <c r="C32" s="43">
        <f>+E23</f>
        <v>0</v>
      </c>
      <c r="D32" s="72"/>
      <c r="E32" s="44" t="s">
        <v>246</v>
      </c>
      <c r="F32" s="41">
        <f>+A19+(($A$32-F19)*((A19-A18)/(F19-F18)))</f>
        <v>195.7428571428571</v>
      </c>
      <c r="G32" s="27">
        <v>0.95</v>
      </c>
      <c r="H32" s="42" t="s">
        <v>235</v>
      </c>
      <c r="I32" s="43">
        <f>+K23</f>
        <v>0</v>
      </c>
      <c r="J32" s="72"/>
      <c r="K32" s="44" t="s">
        <v>246</v>
      </c>
      <c r="L32" s="41">
        <f>+G18+(($A$32-L18)*((G18-G17)/(L18-L17)))</f>
        <v>176.82222222222219</v>
      </c>
      <c r="M32" s="27">
        <v>0.95</v>
      </c>
      <c r="N32" s="42" t="s">
        <v>235</v>
      </c>
      <c r="O32" s="43">
        <f>+Q23</f>
        <v>0</v>
      </c>
      <c r="P32" s="72"/>
      <c r="Q32" s="44" t="s">
        <v>246</v>
      </c>
      <c r="R32" s="41">
        <f>+M19+(($A$32-R19)*((M19-M18)/(R19-R18)))</f>
        <v>198.05</v>
      </c>
      <c r="S32" s="27">
        <v>0.95</v>
      </c>
      <c r="T32" s="42" t="s">
        <v>235</v>
      </c>
      <c r="U32" s="43">
        <f>+W23</f>
        <v>0</v>
      </c>
      <c r="V32" s="72"/>
      <c r="W32" s="44" t="s">
        <v>246</v>
      </c>
      <c r="X32" s="41">
        <f>+S18+(($A$32-X18)*((S18-S17)/(X18-X17)))</f>
        <v>156.60000000000016</v>
      </c>
    </row>
    <row r="33" spans="4:24">
      <c r="D33" s="69"/>
      <c r="E33" s="70" t="s">
        <v>247</v>
      </c>
      <c r="F33" s="71"/>
      <c r="J33" s="69"/>
      <c r="K33" s="70" t="s">
        <v>247</v>
      </c>
      <c r="L33" s="71"/>
      <c r="P33" s="69"/>
      <c r="Q33" s="70" t="s">
        <v>247</v>
      </c>
      <c r="R33" s="71"/>
      <c r="V33" s="69"/>
      <c r="W33" s="70" t="s">
        <v>247</v>
      </c>
      <c r="X33" s="71"/>
    </row>
    <row r="34" spans="4:24">
      <c r="D34" s="69"/>
      <c r="J34" s="69"/>
      <c r="P34" s="69"/>
      <c r="V34" s="69"/>
    </row>
  </sheetData>
  <mergeCells count="12">
    <mergeCell ref="V33:V34"/>
    <mergeCell ref="W33:X33"/>
    <mergeCell ref="D27:D32"/>
    <mergeCell ref="J27:J32"/>
    <mergeCell ref="P27:P32"/>
    <mergeCell ref="V27:V32"/>
    <mergeCell ref="D33:D34"/>
    <mergeCell ref="E33:F33"/>
    <mergeCell ref="J33:J34"/>
    <mergeCell ref="K33:L33"/>
    <mergeCell ref="P33:P34"/>
    <mergeCell ref="Q33:R3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Complete Data Set</vt:lpstr>
      <vt:lpstr>Pebble Count</vt:lpstr>
    </vt:vector>
  </TitlesOfParts>
  <Company>Inter-Fluve,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Graca</dc:creator>
  <cp:lastModifiedBy>Gardner</cp:lastModifiedBy>
  <dcterms:created xsi:type="dcterms:W3CDTF">2015-02-04T16:43:45Z</dcterms:created>
  <dcterms:modified xsi:type="dcterms:W3CDTF">2015-02-19T23:06:25Z</dcterms:modified>
</cp:coreProperties>
</file>